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20年" sheetId="1" r:id="rId1"/>
    <sheet name="2019年 " sheetId="2" r:id="rId2"/>
    <sheet name="2018年" sheetId="3" r:id="rId3"/>
    <sheet name="2017年" sheetId="4" r:id="rId4"/>
    <sheet name="2016年" sheetId="5" r:id="rId5"/>
    <sheet name="2015年" sheetId="6" r:id="rId6"/>
  </sheets>
  <definedNames>
    <definedName name="_xlnm.Print_Area" localSheetId="5">'2015年'!$A$1:$Y$29</definedName>
    <definedName name="_xlnm.Print_Area" localSheetId="4">'2016年'!$A$1:$Y$29</definedName>
    <definedName name="_xlnm.Print_Area" localSheetId="3">'2017年'!$A$1:$Y$29</definedName>
    <definedName name="_xlnm.Print_Area" localSheetId="2">'2018年'!$A$1:$Y$29</definedName>
    <definedName name="_xlnm.Print_Area" localSheetId="1">'2019年 '!$A$1:$Y$29</definedName>
    <definedName name="_xlnm.Print_Area" localSheetId="0">'2020年'!$A$1:$Y$33</definedName>
  </definedNames>
  <calcPr fullCalcOnLoad="1"/>
</workbook>
</file>

<file path=xl/sharedStrings.xml><?xml version="1.0" encoding="utf-8"?>
<sst xmlns="http://schemas.openxmlformats.org/spreadsheetml/2006/main" count="223" uniqueCount="50">
  <si>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</si>
  <si>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</si>
  <si>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</si>
  <si>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</si>
  <si>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</si>
  <si>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</si>
  <si>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</si>
  <si>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</si>
  <si>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</si>
  <si>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</si>
  <si>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</si>
  <si>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</si>
  <si>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</si>
  <si>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</si>
  <si>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</si>
  <si>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</si>
  <si>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</si>
  <si>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</si>
  <si>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</si>
  <si>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</si>
  <si>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</si>
  <si>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</si>
  <si>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</si>
  <si>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</si>
  <si>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</si>
  <si>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</si>
  <si>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</si>
  <si>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</si>
  <si>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</si>
  <si>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</si>
  <si>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</si>
  <si>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</si>
  <si>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</si>
  <si>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</si>
  <si>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</si>
  <si>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</si>
  <si>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2018年12月カーボンブラック需給実績</t>
  </si>
  <si>
    <t>2019年</t>
  </si>
  <si>
    <t>2019年12月カーボンブラック需給実績</t>
  </si>
  <si>
    <t>2020年</t>
  </si>
  <si>
    <t>1-3</t>
  </si>
  <si>
    <t>1-2</t>
  </si>
  <si>
    <t>2019累計</t>
  </si>
  <si>
    <t>2020年6月カーボンブラック需給実績</t>
  </si>
  <si>
    <t>1-6月</t>
  </si>
  <si>
    <t>財務省貿易統計　品別国別表</t>
  </si>
  <si>
    <t>2019年累計を入力→自動計算</t>
  </si>
  <si>
    <t>1-6月</t>
  </si>
  <si>
    <t>53.0</t>
  </si>
  <si>
    <t>2019年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</si>
</sst>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#,##0_);[Red]\(#,##0\)"/>
    <numFmt numFmtId="194" formatCode="0.00_ "/>
    <numFmt numFmtId="195" formatCode="0.000_ "/>
    <numFmt numFmtId="196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thin"/>
      <right style="medium"/>
      <top style="medium"/>
      <bottom>
        <color indexed="63"/>
      </bottom>
      <diagonal style="hair"/>
    </border>
    <border diagonalUp="1">
      <left style="thin"/>
      <right style="medium"/>
      <top>
        <color indexed="63"/>
      </top>
      <bottom style="medium"/>
      <diagonal style="hair"/>
    </border>
    <border diagonalUp="1">
      <left style="hair"/>
      <right style="medium"/>
      <top style="medium"/>
      <bottom>
        <color indexed="63"/>
      </bottom>
      <diagonal style="thin"/>
    </border>
    <border diagonalUp="1">
      <left style="hair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34" borderId="0" xfId="0" applyNumberFormat="1" applyFill="1" applyAlignment="1">
      <alignment vertical="center"/>
    </xf>
    <xf numFmtId="3" fontId="0" fillId="34" borderId="21" xfId="0" applyNumberFormat="1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0" xfId="48" applyFill="1" applyAlignment="1">
      <alignment vertical="center"/>
    </xf>
    <xf numFmtId="0" fontId="0" fillId="35" borderId="22" xfId="0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177" fontId="0" fillId="35" borderId="1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1" xfId="0" applyNumberForma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35" borderId="26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3" fontId="0" fillId="35" borderId="28" xfId="0" applyNumberForma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179" fontId="0" fillId="35" borderId="30" xfId="0" applyNumberFormat="1" applyFill="1" applyBorder="1" applyAlignment="1">
      <alignment vertical="center"/>
    </xf>
    <xf numFmtId="178" fontId="0" fillId="35" borderId="24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38" fontId="0" fillId="35" borderId="31" xfId="48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ill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ill="1" applyAlignment="1">
      <alignment vertical="center"/>
    </xf>
    <xf numFmtId="38" fontId="0" fillId="0" borderId="21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82" fontId="0" fillId="35" borderId="29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horizontal="right" vertical="center"/>
    </xf>
    <xf numFmtId="182" fontId="0" fillId="35" borderId="29" xfId="0" applyNumberFormat="1" applyFill="1" applyBorder="1" applyAlignment="1">
      <alignment vertical="center"/>
    </xf>
    <xf numFmtId="182" fontId="0" fillId="35" borderId="19" xfId="0" applyNumberForma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7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179" fontId="0" fillId="33" borderId="29" xfId="0" applyNumberForma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34" borderId="23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38" fontId="0" fillId="34" borderId="23" xfId="48" applyFill="1" applyBorder="1" applyAlignment="1">
      <alignment horizontal="right" vertical="center"/>
    </xf>
    <xf numFmtId="38" fontId="0" fillId="34" borderId="21" xfId="48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176" fontId="0" fillId="35" borderId="16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179" fontId="41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4" borderId="0" xfId="0" applyFill="1" applyAlignment="1">
      <alignment vertical="center"/>
    </xf>
    <xf numFmtId="38" fontId="0" fillId="34" borderId="0" xfId="48" applyFill="1" applyAlignment="1">
      <alignment vertical="center"/>
    </xf>
    <xf numFmtId="0" fontId="0" fillId="35" borderId="13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9" fontId="41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3" fontId="0" fillId="34" borderId="32" xfId="0" applyNumberForma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" fontId="0" fillId="0" borderId="31" xfId="0" applyNumberFormat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38" fontId="0" fillId="35" borderId="0" xfId="48" applyFill="1" applyAlignment="1">
      <alignment vertical="center"/>
    </xf>
    <xf numFmtId="3" fontId="0" fillId="35" borderId="35" xfId="0" applyNumberFormat="1" applyFill="1" applyBorder="1" applyAlignment="1">
      <alignment vertical="center"/>
    </xf>
    <xf numFmtId="0" fontId="0" fillId="35" borderId="22" xfId="48" applyNumberFormat="1" applyFill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6" xfId="0" applyNumberFormat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ill="1" applyBorder="1" applyAlignment="1">
      <alignment vertical="center"/>
    </xf>
    <xf numFmtId="0" fontId="0" fillId="0" borderId="38" xfId="0" applyBorder="1" applyAlignment="1">
      <alignment vertical="center"/>
    </xf>
    <xf numFmtId="38" fontId="0" fillId="34" borderId="34" xfId="48" applyFill="1" applyBorder="1" applyAlignment="1">
      <alignment vertical="center"/>
    </xf>
    <xf numFmtId="0" fontId="0" fillId="0" borderId="34" xfId="0" applyBorder="1" applyAlignment="1">
      <alignment vertical="center"/>
    </xf>
    <xf numFmtId="3" fontId="0" fillId="35" borderId="39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40" xfId="0" applyFill="1" applyBorder="1" applyAlignment="1">
      <alignment vertical="center"/>
    </xf>
    <xf numFmtId="177" fontId="0" fillId="35" borderId="41" xfId="0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179" fontId="0" fillId="33" borderId="44" xfId="0" applyNumberFormat="1" applyFill="1" applyBorder="1" applyAlignment="1">
      <alignment vertical="center"/>
    </xf>
    <xf numFmtId="182" fontId="0" fillId="35" borderId="44" xfId="48" applyNumberFormat="1" applyFill="1" applyBorder="1" applyAlignment="1">
      <alignment horizontal="right" vertical="center"/>
    </xf>
    <xf numFmtId="182" fontId="0" fillId="35" borderId="44" xfId="48" applyNumberFormat="1" applyFill="1" applyBorder="1" applyAlignment="1">
      <alignment vertical="center"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188" fontId="0" fillId="0" borderId="0" xfId="0" applyNumberFormat="1" applyAlignment="1">
      <alignment vertical="center"/>
    </xf>
    <xf numFmtId="193" fontId="0" fillId="0" borderId="0" xfId="0" applyNumberFormat="1" applyAlignment="1" quotePrefix="1">
      <alignment vertical="center" shrinkToFit="1"/>
    </xf>
    <xf numFmtId="193" fontId="41" fillId="0" borderId="0" xfId="0" applyNumberFormat="1" applyFont="1" applyAlignment="1">
      <alignment vertical="center"/>
    </xf>
    <xf numFmtId="193" fontId="0" fillId="0" borderId="0" xfId="0" applyNumberFormat="1" applyAlignment="1">
      <alignment vertical="center"/>
    </xf>
    <xf numFmtId="193" fontId="41" fillId="0" borderId="0" xfId="0" applyNumberFormat="1" applyFont="1" applyAlignment="1">
      <alignment horizontal="right" vertical="center"/>
    </xf>
    <xf numFmtId="188" fontId="4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8" fontId="0" fillId="0" borderId="0" xfId="42" applyNumberFormat="1" applyFont="1" applyBorder="1" applyAlignment="1">
      <alignment vertical="center"/>
    </xf>
    <xf numFmtId="188" fontId="41" fillId="0" borderId="0" xfId="42" applyNumberFormat="1" applyFont="1" applyBorder="1" applyAlignment="1">
      <alignment vertical="center"/>
    </xf>
    <xf numFmtId="188" fontId="41" fillId="34" borderId="0" xfId="42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56" fontId="0" fillId="0" borderId="0" xfId="0" applyNumberFormat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horizontal="center" vertical="center"/>
    </xf>
    <xf numFmtId="38" fontId="0" fillId="35" borderId="50" xfId="48" applyFill="1" applyBorder="1" applyAlignment="1">
      <alignment vertical="center"/>
    </xf>
    <xf numFmtId="3" fontId="0" fillId="35" borderId="41" xfId="0" applyNumberFormat="1" applyFill="1" applyBorder="1" applyAlignment="1">
      <alignment vertical="center"/>
    </xf>
    <xf numFmtId="3" fontId="0" fillId="35" borderId="34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vertical="center"/>
    </xf>
    <xf numFmtId="0" fontId="0" fillId="35" borderId="38" xfId="0" applyFill="1" applyBorder="1" applyAlignment="1">
      <alignment horizontal="center" vertical="center"/>
    </xf>
    <xf numFmtId="38" fontId="0" fillId="35" borderId="34" xfId="48" applyFill="1" applyBorder="1" applyAlignment="1">
      <alignment vertical="center"/>
    </xf>
    <xf numFmtId="3" fontId="0" fillId="35" borderId="51" xfId="0" applyNumberFormat="1" applyFill="1" applyBorder="1" applyAlignment="1">
      <alignment vertical="center"/>
    </xf>
    <xf numFmtId="0" fontId="0" fillId="35" borderId="45" xfId="0" applyFill="1" applyBorder="1" applyAlignment="1">
      <alignment horizontal="center" vertical="center"/>
    </xf>
    <xf numFmtId="0" fontId="0" fillId="35" borderId="44" xfId="0" applyFill="1" applyBorder="1" applyAlignment="1">
      <alignment vertical="center"/>
    </xf>
    <xf numFmtId="178" fontId="0" fillId="35" borderId="45" xfId="0" applyNumberFormat="1" applyFill="1" applyBorder="1" applyAlignment="1">
      <alignment vertical="center"/>
    </xf>
    <xf numFmtId="0" fontId="0" fillId="35" borderId="52" xfId="0" applyFill="1" applyBorder="1" applyAlignment="1">
      <alignment horizontal="center" vertical="center"/>
    </xf>
    <xf numFmtId="182" fontId="0" fillId="35" borderId="44" xfId="0" applyNumberFormat="1" applyFill="1" applyBorder="1" applyAlignment="1">
      <alignment vertical="center"/>
    </xf>
    <xf numFmtId="3" fontId="0" fillId="0" borderId="0" xfId="0" applyNumberFormat="1" applyAlignment="1" quotePrefix="1">
      <alignment vertical="center"/>
    </xf>
    <xf numFmtId="3" fontId="41" fillId="0" borderId="0" xfId="0" applyNumberFormat="1" applyFont="1" applyAlignment="1">
      <alignment horizontal="right" vertical="center"/>
    </xf>
    <xf numFmtId="3" fontId="41" fillId="0" borderId="0" xfId="0" applyNumberFormat="1" applyFont="1" applyAlignment="1">
      <alignment vertical="center"/>
    </xf>
    <xf numFmtId="188" fontId="0" fillId="35" borderId="16" xfId="0" applyNumberFormat="1" applyFill="1" applyBorder="1" applyAlignment="1">
      <alignment horizontal="right" vertical="center"/>
    </xf>
    <xf numFmtId="188" fontId="0" fillId="35" borderId="18" xfId="0" applyNumberFormat="1" applyFill="1" applyBorder="1" applyAlignment="1">
      <alignment horizontal="right" vertical="center"/>
    </xf>
    <xf numFmtId="188" fontId="0" fillId="35" borderId="17" xfId="0" applyNumberFormat="1" applyFill="1" applyBorder="1" applyAlignment="1">
      <alignment horizontal="right" vertical="center"/>
    </xf>
    <xf numFmtId="188" fontId="0" fillId="35" borderId="16" xfId="42" applyNumberFormat="1" applyFont="1" applyFill="1" applyBorder="1" applyAlignment="1">
      <alignment horizontal="right" vertical="center"/>
    </xf>
    <xf numFmtId="188" fontId="0" fillId="35" borderId="53" xfId="42" applyNumberFormat="1" applyFont="1" applyFill="1" applyBorder="1" applyAlignment="1">
      <alignment horizontal="right" vertical="center"/>
    </xf>
    <xf numFmtId="188" fontId="0" fillId="35" borderId="17" xfId="42" applyNumberFormat="1" applyFont="1" applyFill="1" applyBorder="1" applyAlignment="1">
      <alignment horizontal="right" vertical="center"/>
    </xf>
    <xf numFmtId="188" fontId="0" fillId="35" borderId="18" xfId="42" applyNumberFormat="1" applyFont="1" applyFill="1" applyBorder="1" applyAlignment="1">
      <alignment horizontal="right" vertical="center"/>
    </xf>
    <xf numFmtId="193" fontId="6" fillId="0" borderId="0" xfId="0" applyNumberFormat="1" applyFont="1" applyAlignment="1">
      <alignment vertical="center"/>
    </xf>
    <xf numFmtId="188" fontId="0" fillId="35" borderId="18" xfId="0" applyNumberFormat="1" applyFill="1" applyBorder="1" applyAlignment="1">
      <alignment vertical="center"/>
    </xf>
    <xf numFmtId="188" fontId="0" fillId="35" borderId="17" xfId="0" applyNumberFormat="1" applyFill="1" applyBorder="1" applyAlignment="1">
      <alignment vertical="center"/>
    </xf>
    <xf numFmtId="188" fontId="0" fillId="35" borderId="16" xfId="0" applyNumberFormat="1" applyFill="1" applyBorder="1" applyAlignment="1">
      <alignment vertical="center"/>
    </xf>
    <xf numFmtId="49" fontId="0" fillId="33" borderId="44" xfId="0" applyNumberFormat="1" applyFill="1" applyBorder="1" applyAlignment="1">
      <alignment horizontal="right" vertical="center"/>
    </xf>
    <xf numFmtId="188" fontId="0" fillId="35" borderId="44" xfId="48" applyNumberFormat="1" applyFill="1" applyBorder="1" applyAlignment="1">
      <alignment vertical="center"/>
    </xf>
    <xf numFmtId="188" fontId="0" fillId="35" borderId="44" xfId="0" applyNumberFormat="1" applyFill="1" applyBorder="1" applyAlignment="1">
      <alignment vertical="center"/>
    </xf>
    <xf numFmtId="188" fontId="42" fillId="0" borderId="0" xfId="0" applyNumberFormat="1" applyFont="1" applyAlignment="1">
      <alignment vertical="center"/>
    </xf>
    <xf numFmtId="188" fontId="42" fillId="0" borderId="0" xfId="0" applyNumberFormat="1" applyFont="1" applyAlignment="1">
      <alignment horizontal="right" vertical="center"/>
    </xf>
    <xf numFmtId="188" fontId="42" fillId="34" borderId="0" xfId="42" applyNumberFormat="1" applyFont="1" applyFill="1" applyBorder="1" applyAlignment="1">
      <alignment vertical="center"/>
    </xf>
    <xf numFmtId="188" fontId="42" fillId="0" borderId="0" xfId="42" applyNumberFormat="1" applyFont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3" fontId="42" fillId="0" borderId="0" xfId="0" applyNumberFormat="1" applyFont="1" applyBorder="1" applyAlignment="1">
      <alignment vertical="center"/>
    </xf>
    <xf numFmtId="3" fontId="42" fillId="34" borderId="0" xfId="0" applyNumberFormat="1" applyFont="1" applyFill="1" applyBorder="1" applyAlignment="1">
      <alignment vertical="center"/>
    </xf>
    <xf numFmtId="38" fontId="42" fillId="0" borderId="0" xfId="48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3" fontId="42" fillId="0" borderId="0" xfId="0" applyNumberFormat="1" applyFont="1" applyAlignment="1">
      <alignment vertical="center"/>
    </xf>
    <xf numFmtId="38" fontId="42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182" fontId="0" fillId="35" borderId="62" xfId="0" applyNumberFormat="1" applyFill="1" applyBorder="1" applyAlignment="1">
      <alignment horizontal="center" vertical="center"/>
    </xf>
    <xf numFmtId="182" fontId="0" fillId="35" borderId="63" xfId="0" applyNumberFormat="1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3"/>
  <sheetViews>
    <sheetView tabSelected="1" zoomScalePageLayoutView="0" workbookViewId="0" topLeftCell="A1">
      <selection activeCell="E31" sqref="E31"/>
    </sheetView>
  </sheetViews>
  <sheetFormatPr defaultColWidth="9.00390625" defaultRowHeight="13.5"/>
  <cols>
    <col min="1" max="1" width="5.625" style="0" customWidth="1"/>
    <col min="2" max="2" width="11.00390625" style="0" bestFit="1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43</v>
      </c>
    </row>
    <row r="4" spans="2:23" ht="14.25" thickBot="1">
      <c r="B4" s="2" t="s">
        <v>39</v>
      </c>
      <c r="M4" s="80" t="s">
        <v>39</v>
      </c>
      <c r="W4" t="s">
        <v>27</v>
      </c>
    </row>
    <row r="5" spans="1:25" ht="14.25" thickBot="1">
      <c r="A5" s="4"/>
      <c r="B5" s="207" t="s">
        <v>19</v>
      </c>
      <c r="C5" s="207"/>
      <c r="D5" s="207"/>
      <c r="E5" s="207"/>
      <c r="F5" s="208" t="s">
        <v>20</v>
      </c>
      <c r="G5" s="209"/>
      <c r="H5" s="209"/>
      <c r="I5" s="210"/>
      <c r="K5" s="4" t="s">
        <v>1</v>
      </c>
      <c r="M5" s="211" t="s">
        <v>2</v>
      </c>
      <c r="N5" s="212"/>
      <c r="O5" s="212"/>
      <c r="P5" s="212"/>
      <c r="Q5" s="212"/>
      <c r="R5" s="213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22" t="s">
        <v>5</v>
      </c>
      <c r="D6" s="10" t="s">
        <v>6</v>
      </c>
      <c r="E6" s="126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71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68" t="s">
        <v>12</v>
      </c>
      <c r="Y6" s="174" t="s">
        <v>7</v>
      </c>
    </row>
    <row r="7" spans="1:26" ht="13.5">
      <c r="A7" s="100">
        <v>1</v>
      </c>
      <c r="B7" s="18">
        <v>43998</v>
      </c>
      <c r="C7" s="77">
        <v>2583</v>
      </c>
      <c r="D7" s="19">
        <f>SUM(B7:C7)</f>
        <v>46581</v>
      </c>
      <c r="E7" s="48">
        <v>99.1</v>
      </c>
      <c r="F7" s="21">
        <v>40722</v>
      </c>
      <c r="G7" s="19">
        <v>2157</v>
      </c>
      <c r="H7" s="18">
        <f>SUM(F7:G7)</f>
        <v>42879</v>
      </c>
      <c r="I7" s="131">
        <v>94.8</v>
      </c>
      <c r="K7" s="4">
        <v>164</v>
      </c>
      <c r="M7" s="87">
        <v>1027</v>
      </c>
      <c r="N7" s="88">
        <v>1085</v>
      </c>
      <c r="O7" s="59">
        <v>356</v>
      </c>
      <c r="P7" s="19">
        <f aca="true" t="shared" si="0" ref="P7:P18">Q7-O7-N7-M7</f>
        <v>1234</v>
      </c>
      <c r="Q7" s="38">
        <v>3702</v>
      </c>
      <c r="R7" s="192">
        <v>0.916</v>
      </c>
      <c r="S7" s="53">
        <v>1133</v>
      </c>
      <c r="T7" s="19">
        <v>2444</v>
      </c>
      <c r="U7" s="18">
        <v>4416</v>
      </c>
      <c r="V7" s="19">
        <v>3416</v>
      </c>
      <c r="W7" s="18">
        <f aca="true" t="shared" si="1" ref="W7:W18">X7-V7-U7-T7-S7</f>
        <v>1622</v>
      </c>
      <c r="X7" s="166">
        <v>13031</v>
      </c>
      <c r="Y7" s="172">
        <v>104.7</v>
      </c>
      <c r="Z7" s="129"/>
    </row>
    <row r="8" spans="1:25" ht="13.5">
      <c r="A8" s="17">
        <v>2</v>
      </c>
      <c r="B8" s="18">
        <v>43128</v>
      </c>
      <c r="C8" s="77">
        <v>2473</v>
      </c>
      <c r="D8" s="19">
        <f aca="true" t="shared" si="2" ref="D8:D18">SUM(B8:C8)</f>
        <v>45601</v>
      </c>
      <c r="E8" s="76">
        <v>96.8</v>
      </c>
      <c r="F8" s="21">
        <v>42005</v>
      </c>
      <c r="G8" s="19">
        <v>2424</v>
      </c>
      <c r="H8" s="18">
        <f>SUM(F8:G8)</f>
        <v>44429</v>
      </c>
      <c r="I8" s="132">
        <v>90.8</v>
      </c>
      <c r="K8" s="13">
        <v>161</v>
      </c>
      <c r="M8" s="83">
        <v>1362</v>
      </c>
      <c r="N8" s="84">
        <v>1009</v>
      </c>
      <c r="O8" s="95">
        <v>402</v>
      </c>
      <c r="P8" s="19">
        <f t="shared" si="0"/>
        <v>1500</v>
      </c>
      <c r="Q8" s="38">
        <v>4273</v>
      </c>
      <c r="R8" s="192">
        <v>0.856</v>
      </c>
      <c r="S8" s="53">
        <v>860</v>
      </c>
      <c r="T8" s="19">
        <v>3208</v>
      </c>
      <c r="U8" s="18">
        <v>3929</v>
      </c>
      <c r="V8" s="19">
        <v>1813</v>
      </c>
      <c r="W8" s="18">
        <f t="shared" si="1"/>
        <v>1184</v>
      </c>
      <c r="X8" s="166">
        <v>10994</v>
      </c>
      <c r="Y8" s="172">
        <v>80.3</v>
      </c>
    </row>
    <row r="9" spans="1:25" ht="13.5">
      <c r="A9" s="17">
        <v>3</v>
      </c>
      <c r="B9" s="18">
        <v>42219</v>
      </c>
      <c r="C9" s="77">
        <v>1746</v>
      </c>
      <c r="D9" s="19">
        <f t="shared" si="2"/>
        <v>43965</v>
      </c>
      <c r="E9" s="76">
        <v>83.5</v>
      </c>
      <c r="F9" s="21">
        <v>43481</v>
      </c>
      <c r="G9" s="19">
        <v>2199</v>
      </c>
      <c r="H9" s="18">
        <f aca="true" t="shared" si="3" ref="H9:H18">SUM(F9:G9)</f>
        <v>45680</v>
      </c>
      <c r="I9" s="133">
        <v>87.4</v>
      </c>
      <c r="K9" s="13">
        <v>153</v>
      </c>
      <c r="M9" s="85">
        <v>676</v>
      </c>
      <c r="N9" s="86">
        <v>1326</v>
      </c>
      <c r="O9" s="96">
        <v>640</v>
      </c>
      <c r="P9" s="19">
        <f t="shared" si="0"/>
        <v>1530</v>
      </c>
      <c r="Q9" s="112">
        <v>4172</v>
      </c>
      <c r="R9" s="191">
        <v>0.879</v>
      </c>
      <c r="S9" s="58">
        <v>1598</v>
      </c>
      <c r="T9" s="57">
        <v>3254</v>
      </c>
      <c r="U9" s="96">
        <v>3882</v>
      </c>
      <c r="V9" s="57">
        <v>4887</v>
      </c>
      <c r="W9" s="27">
        <f t="shared" si="1"/>
        <v>1718</v>
      </c>
      <c r="X9" s="169">
        <v>15339</v>
      </c>
      <c r="Y9" s="172">
        <v>107.5</v>
      </c>
    </row>
    <row r="10" spans="1:25" s="59" customFormat="1" ht="13.5">
      <c r="A10" s="55">
        <v>4</v>
      </c>
      <c r="B10" s="96">
        <v>36281</v>
      </c>
      <c r="C10" s="123">
        <v>2627</v>
      </c>
      <c r="D10" s="19">
        <f t="shared" si="2"/>
        <v>38908</v>
      </c>
      <c r="E10" s="64">
        <v>78</v>
      </c>
      <c r="F10" s="58">
        <v>35539</v>
      </c>
      <c r="G10" s="57">
        <v>2716</v>
      </c>
      <c r="H10" s="18">
        <f t="shared" si="3"/>
        <v>38255</v>
      </c>
      <c r="I10" s="134">
        <v>74.4</v>
      </c>
      <c r="K10" s="60">
        <v>184</v>
      </c>
      <c r="M10" s="85">
        <v>1305</v>
      </c>
      <c r="N10" s="86">
        <v>1034</v>
      </c>
      <c r="O10" s="96">
        <v>300</v>
      </c>
      <c r="P10" s="19">
        <f t="shared" si="0"/>
        <v>1749</v>
      </c>
      <c r="Q10" s="112">
        <v>4388</v>
      </c>
      <c r="R10" s="191">
        <v>0.939</v>
      </c>
      <c r="S10" s="53">
        <v>530</v>
      </c>
      <c r="T10" s="62">
        <v>2074</v>
      </c>
      <c r="U10" s="59">
        <v>3163</v>
      </c>
      <c r="V10" s="62">
        <v>3512</v>
      </c>
      <c r="W10" s="27">
        <f t="shared" si="1"/>
        <v>1364</v>
      </c>
      <c r="X10" s="169">
        <v>10643</v>
      </c>
      <c r="Y10" s="135">
        <v>102.6</v>
      </c>
    </row>
    <row r="11" spans="1:25" s="59" customFormat="1" ht="13.5">
      <c r="A11" s="55">
        <v>5</v>
      </c>
      <c r="B11" s="59">
        <v>23209</v>
      </c>
      <c r="C11" s="120">
        <v>2437</v>
      </c>
      <c r="D11" s="19">
        <f t="shared" si="2"/>
        <v>25646</v>
      </c>
      <c r="E11" s="64">
        <v>59.6</v>
      </c>
      <c r="F11" s="53">
        <v>23869</v>
      </c>
      <c r="G11" s="62">
        <v>1714</v>
      </c>
      <c r="H11" s="18">
        <f t="shared" si="3"/>
        <v>25583</v>
      </c>
      <c r="I11" s="135">
        <v>55.7</v>
      </c>
      <c r="K11" s="60">
        <v>276</v>
      </c>
      <c r="M11" s="87">
        <v>1014</v>
      </c>
      <c r="N11" s="88">
        <v>638</v>
      </c>
      <c r="O11" s="59">
        <v>108</v>
      </c>
      <c r="P11" s="19">
        <f t="shared" si="0"/>
        <v>699</v>
      </c>
      <c r="Q11" s="112">
        <v>2459</v>
      </c>
      <c r="R11" s="191">
        <v>0.595</v>
      </c>
      <c r="S11" s="53">
        <v>548</v>
      </c>
      <c r="T11" s="62">
        <v>2620</v>
      </c>
      <c r="U11" s="59">
        <v>3246</v>
      </c>
      <c r="V11" s="62">
        <v>3963</v>
      </c>
      <c r="W11" s="27">
        <f t="shared" si="1"/>
        <v>1421</v>
      </c>
      <c r="X11" s="169">
        <v>11798</v>
      </c>
      <c r="Y11" s="135">
        <v>80.2</v>
      </c>
    </row>
    <row r="12" spans="1:25" ht="13.5">
      <c r="A12" s="17">
        <v>6</v>
      </c>
      <c r="B12" s="18">
        <v>22783</v>
      </c>
      <c r="C12" s="120">
        <v>1841</v>
      </c>
      <c r="D12" s="19">
        <f t="shared" si="2"/>
        <v>24624</v>
      </c>
      <c r="E12" s="48">
        <v>47.8</v>
      </c>
      <c r="F12" s="53">
        <v>24809</v>
      </c>
      <c r="G12" s="62">
        <v>1990</v>
      </c>
      <c r="H12" s="18">
        <f t="shared" si="3"/>
        <v>26799</v>
      </c>
      <c r="I12" s="190" t="s">
        <v>48</v>
      </c>
      <c r="K12" s="13">
        <v>258</v>
      </c>
      <c r="M12" s="21">
        <v>1031</v>
      </c>
      <c r="N12" s="116">
        <v>352</v>
      </c>
      <c r="O12" s="18">
        <v>235</v>
      </c>
      <c r="P12" s="19">
        <f t="shared" si="0"/>
        <v>870</v>
      </c>
      <c r="Q12" s="38">
        <v>2488</v>
      </c>
      <c r="R12" s="191">
        <f>SUM(Q12/Q43)</f>
        <v>0.5588499550763701</v>
      </c>
      <c r="S12" s="53">
        <v>803</v>
      </c>
      <c r="T12" s="62">
        <v>1720</v>
      </c>
      <c r="U12" s="59">
        <v>2601</v>
      </c>
      <c r="V12" s="62">
        <v>3601</v>
      </c>
      <c r="W12" s="27">
        <f t="shared" si="1"/>
        <v>1752</v>
      </c>
      <c r="X12" s="169">
        <v>10477</v>
      </c>
      <c r="Y12" s="192">
        <f>SUM(X12/X43)</f>
        <v>0.6946691420236043</v>
      </c>
    </row>
    <row r="13" spans="1:25" ht="13.5">
      <c r="A13" s="17">
        <v>7</v>
      </c>
      <c r="B13" s="18"/>
      <c r="C13" s="120"/>
      <c r="D13" s="19">
        <f t="shared" si="2"/>
        <v>0</v>
      </c>
      <c r="E13" s="48"/>
      <c r="F13" s="53"/>
      <c r="G13" s="62"/>
      <c r="H13" s="18">
        <f t="shared" si="3"/>
        <v>0</v>
      </c>
      <c r="I13" s="136"/>
      <c r="K13" s="13"/>
      <c r="M13" s="115"/>
      <c r="N13" s="116"/>
      <c r="O13" s="18"/>
      <c r="P13" s="19">
        <f t="shared" si="0"/>
        <v>0</v>
      </c>
      <c r="Q13" s="38"/>
      <c r="R13" s="135"/>
      <c r="S13" s="53"/>
      <c r="T13" s="62"/>
      <c r="U13" s="59"/>
      <c r="V13" s="62"/>
      <c r="W13" s="27">
        <f t="shared" si="1"/>
        <v>0</v>
      </c>
      <c r="X13" s="169"/>
      <c r="Y13" s="175"/>
    </row>
    <row r="14" spans="1:25" ht="13.5">
      <c r="A14" s="17">
        <v>8</v>
      </c>
      <c r="B14" s="18"/>
      <c r="C14" s="124"/>
      <c r="D14" s="19">
        <f t="shared" si="2"/>
        <v>0</v>
      </c>
      <c r="E14" s="48"/>
      <c r="F14" s="53"/>
      <c r="G14" s="62"/>
      <c r="H14" s="18">
        <f t="shared" si="3"/>
        <v>0</v>
      </c>
      <c r="I14" s="133"/>
      <c r="K14" s="13"/>
      <c r="M14" s="115"/>
      <c r="N14" s="116"/>
      <c r="O14" s="18"/>
      <c r="P14" s="19">
        <f t="shared" si="0"/>
        <v>0</v>
      </c>
      <c r="Q14" s="166"/>
      <c r="R14" s="135"/>
      <c r="S14" s="53"/>
      <c r="T14" s="62"/>
      <c r="U14" s="59"/>
      <c r="V14" s="62"/>
      <c r="W14" s="27">
        <f t="shared" si="1"/>
        <v>0</v>
      </c>
      <c r="X14" s="169"/>
      <c r="Y14" s="175"/>
    </row>
    <row r="15" spans="1:25" ht="13.5">
      <c r="A15" s="17">
        <v>9</v>
      </c>
      <c r="B15" s="18"/>
      <c r="C15" s="124"/>
      <c r="D15" s="19">
        <f t="shared" si="2"/>
        <v>0</v>
      </c>
      <c r="E15" s="48"/>
      <c r="F15" s="53"/>
      <c r="G15" s="62"/>
      <c r="H15" s="18">
        <f t="shared" si="3"/>
        <v>0</v>
      </c>
      <c r="I15" s="132"/>
      <c r="K15" s="13"/>
      <c r="M15" s="115"/>
      <c r="N15" s="116"/>
      <c r="O15" s="18"/>
      <c r="P15" s="19">
        <f t="shared" si="0"/>
        <v>0</v>
      </c>
      <c r="Q15" s="166"/>
      <c r="R15" s="135"/>
      <c r="S15" s="53"/>
      <c r="T15" s="62"/>
      <c r="U15" s="59"/>
      <c r="V15" s="62"/>
      <c r="W15" s="27">
        <f t="shared" si="1"/>
        <v>0</v>
      </c>
      <c r="X15" s="169"/>
      <c r="Y15" s="175"/>
    </row>
    <row r="16" spans="1:25" ht="13.5">
      <c r="A16" s="17">
        <v>10</v>
      </c>
      <c r="B16" s="18"/>
      <c r="C16" s="124"/>
      <c r="D16" s="19">
        <f t="shared" si="2"/>
        <v>0</v>
      </c>
      <c r="E16" s="48"/>
      <c r="F16" s="53"/>
      <c r="G16" s="62"/>
      <c r="H16" s="18">
        <f t="shared" si="3"/>
        <v>0</v>
      </c>
      <c r="I16" s="136"/>
      <c r="K16" s="13"/>
      <c r="M16" s="115"/>
      <c r="N16" s="116"/>
      <c r="O16" s="18"/>
      <c r="P16" s="19">
        <f t="shared" si="0"/>
        <v>0</v>
      </c>
      <c r="Q16" s="166"/>
      <c r="R16" s="135"/>
      <c r="S16" s="53"/>
      <c r="T16" s="62"/>
      <c r="U16" s="59"/>
      <c r="V16" s="62"/>
      <c r="W16" s="27">
        <f t="shared" si="1"/>
        <v>0</v>
      </c>
      <c r="X16" s="169"/>
      <c r="Y16" s="175"/>
    </row>
    <row r="17" spans="1:25" ht="13.5">
      <c r="A17" s="17">
        <v>11</v>
      </c>
      <c r="B17" s="18"/>
      <c r="C17" s="124"/>
      <c r="D17" s="19">
        <f t="shared" si="2"/>
        <v>0</v>
      </c>
      <c r="E17" s="48"/>
      <c r="F17" s="53"/>
      <c r="G17" s="62"/>
      <c r="H17" s="18">
        <f t="shared" si="3"/>
        <v>0</v>
      </c>
      <c r="I17" s="132"/>
      <c r="K17" s="13"/>
      <c r="M17" s="115"/>
      <c r="N17" s="116"/>
      <c r="O17" s="18"/>
      <c r="P17" s="19">
        <f t="shared" si="0"/>
        <v>0</v>
      </c>
      <c r="Q17" s="166"/>
      <c r="R17" s="135"/>
      <c r="S17" s="53"/>
      <c r="T17" s="62"/>
      <c r="U17" s="59"/>
      <c r="V17" s="62"/>
      <c r="W17" s="27">
        <f t="shared" si="1"/>
        <v>0</v>
      </c>
      <c r="X17" s="169"/>
      <c r="Y17" s="175"/>
    </row>
    <row r="18" spans="1:25" ht="14.25" thickBot="1">
      <c r="A18" s="101">
        <v>12</v>
      </c>
      <c r="B18" s="18"/>
      <c r="C18" s="124"/>
      <c r="D18" s="19">
        <f t="shared" si="2"/>
        <v>0</v>
      </c>
      <c r="E18" s="127"/>
      <c r="F18" s="70"/>
      <c r="G18" s="69"/>
      <c r="H18" s="130">
        <f t="shared" si="3"/>
        <v>0</v>
      </c>
      <c r="I18" s="137"/>
      <c r="K18" s="8"/>
      <c r="M18" s="119"/>
      <c r="N18" s="117"/>
      <c r="O18" s="118"/>
      <c r="P18" s="19">
        <f t="shared" si="0"/>
        <v>0</v>
      </c>
      <c r="Q18" s="167"/>
      <c r="R18" s="173"/>
      <c r="S18" s="53"/>
      <c r="T18" s="62"/>
      <c r="U18" s="59"/>
      <c r="V18" s="62"/>
      <c r="W18" s="27">
        <f t="shared" si="1"/>
        <v>0</v>
      </c>
      <c r="X18" s="167"/>
      <c r="Y18" s="173"/>
    </row>
    <row r="19" spans="1:25" ht="13.5">
      <c r="A19" s="25" t="s">
        <v>17</v>
      </c>
      <c r="B19" s="33">
        <f>SUM(B7:B18)</f>
        <v>211618</v>
      </c>
      <c r="C19" s="125">
        <f>SUM(C7:C18)</f>
        <v>13707</v>
      </c>
      <c r="D19" s="128">
        <f>SUM(D7:D18)</f>
        <v>225325</v>
      </c>
      <c r="E19" s="138"/>
      <c r="F19" s="36">
        <f>SUM(F7:F18)</f>
        <v>210425</v>
      </c>
      <c r="G19" s="37">
        <f>SUM(G7:G18)</f>
        <v>13200</v>
      </c>
      <c r="H19" s="38">
        <f>F19+G19</f>
        <v>223625</v>
      </c>
      <c r="I19" s="140"/>
      <c r="K19" s="214"/>
      <c r="M19" s="89">
        <f>SUM(M7:M18)</f>
        <v>6415</v>
      </c>
      <c r="N19" s="90">
        <f>SUM(N7:N18)</f>
        <v>5444</v>
      </c>
      <c r="O19" s="121">
        <f>SUM(O7:O18)</f>
        <v>2041</v>
      </c>
      <c r="P19" s="34">
        <f>SUM(P7:P18)</f>
        <v>7582</v>
      </c>
      <c r="Q19" s="33">
        <f>SUM(Q7:Q18)</f>
        <v>21482</v>
      </c>
      <c r="R19" s="216"/>
      <c r="S19" s="164">
        <f>SUM(S7:S18)</f>
        <v>5472</v>
      </c>
      <c r="T19" s="165">
        <f>SUM(T7:T18)</f>
        <v>15320</v>
      </c>
      <c r="U19" s="165">
        <f>SUM(U7:U18)</f>
        <v>21237</v>
      </c>
      <c r="V19" s="165">
        <f>SUM(V7:V18)</f>
        <v>21192</v>
      </c>
      <c r="W19" s="165">
        <f>SUM(W7:W18)</f>
        <v>9061</v>
      </c>
      <c r="X19" s="170">
        <f>SUM(S19:W19)</f>
        <v>72282</v>
      </c>
      <c r="Y19" s="218"/>
    </row>
    <row r="20" spans="1:25" ht="14.25" thickBot="1">
      <c r="A20" s="1" t="s">
        <v>24</v>
      </c>
      <c r="B20" s="187">
        <f>SUM(B23)</f>
        <v>0.769117262233594</v>
      </c>
      <c r="C20" s="188">
        <f>SUM(C23)</f>
        <v>0.8570088783293736</v>
      </c>
      <c r="D20" s="187">
        <f>SUM(D23)</f>
        <v>0.7739456889859792</v>
      </c>
      <c r="E20" s="139"/>
      <c r="F20" s="189">
        <f>SUM(F23)</f>
        <v>0.7604284490765</v>
      </c>
      <c r="G20" s="188">
        <f>SUM(G23)</f>
        <v>0.7520510483135825</v>
      </c>
      <c r="H20" s="187">
        <f>SUM(H23)</f>
        <v>0.759928773137686</v>
      </c>
      <c r="I20" s="141"/>
      <c r="K20" s="215"/>
      <c r="M20" s="179">
        <f>SUM(M23)</f>
        <v>1.0236157651188766</v>
      </c>
      <c r="N20" s="181">
        <f>SUM(N23)</f>
        <v>0.6694540088539105</v>
      </c>
      <c r="O20" s="180">
        <f>SUM(O23)</f>
        <v>0.7615671641791045</v>
      </c>
      <c r="P20" s="181">
        <f>SUM(P23)</f>
        <v>0.7611685573737577</v>
      </c>
      <c r="Q20" s="180">
        <f>SUM(Q23)</f>
        <v>0.7944526627218935</v>
      </c>
      <c r="R20" s="217"/>
      <c r="S20" s="182">
        <f aca="true" t="shared" si="4" ref="S20:X20">SUM(S23)</f>
        <v>0.7463175122749591</v>
      </c>
      <c r="T20" s="184">
        <f t="shared" si="4"/>
        <v>1.1387794543967888</v>
      </c>
      <c r="U20" s="185">
        <f t="shared" si="4"/>
        <v>0.7846955365060597</v>
      </c>
      <c r="V20" s="184">
        <f t="shared" si="4"/>
        <v>0.8880321823667449</v>
      </c>
      <c r="W20" s="184">
        <f t="shared" si="4"/>
        <v>1.0209577464788733</v>
      </c>
      <c r="X20" s="183">
        <f t="shared" si="4"/>
        <v>0.8969325457884548</v>
      </c>
      <c r="Y20" s="219"/>
    </row>
    <row r="21" spans="1:25" s="158" customFormat="1" ht="13.5">
      <c r="A21" s="155"/>
      <c r="B21" s="156"/>
      <c r="C21" s="156"/>
      <c r="D21" s="156"/>
      <c r="E21" s="157"/>
      <c r="F21" s="156"/>
      <c r="G21" s="156"/>
      <c r="H21" s="156"/>
      <c r="I21" s="157"/>
      <c r="K21" s="159"/>
      <c r="M21" s="160"/>
      <c r="N21" s="161"/>
      <c r="O21" s="156"/>
      <c r="P21" s="156"/>
      <c r="Q21" s="156"/>
      <c r="R21" s="159"/>
      <c r="S21" s="156"/>
      <c r="T21" s="156"/>
      <c r="U21" s="156"/>
      <c r="V21" s="156"/>
      <c r="W21" s="156"/>
      <c r="X21" s="162"/>
      <c r="Y21" s="163"/>
    </row>
    <row r="22" spans="1:25" s="158" customFormat="1" ht="13.5">
      <c r="A22" s="155"/>
      <c r="B22" s="156"/>
      <c r="C22" s="156"/>
      <c r="D22" s="156"/>
      <c r="E22" s="157"/>
      <c r="F22" s="156"/>
      <c r="G22" s="156"/>
      <c r="H22" s="156"/>
      <c r="I22" s="157"/>
      <c r="K22" s="145" t="s">
        <v>18</v>
      </c>
      <c r="M22" s="160"/>
      <c r="N22" s="161"/>
      <c r="O22" s="156"/>
      <c r="P22" s="156"/>
      <c r="Q22" s="156"/>
      <c r="R22" s="159"/>
      <c r="S22" s="156"/>
      <c r="T22" s="156"/>
      <c r="U22" s="156"/>
      <c r="V22" s="156"/>
      <c r="W22" s="156"/>
      <c r="X22" s="162"/>
      <c r="Y22" s="163"/>
    </row>
    <row r="23" spans="2:24" s="147" customFormat="1" ht="13.5">
      <c r="B23" s="147">
        <f>SUM(B19/B24)</f>
        <v>0.769117262233594</v>
      </c>
      <c r="C23" s="147">
        <f>SUM(C19/C24)</f>
        <v>0.8570088783293736</v>
      </c>
      <c r="D23" s="147">
        <f>SUM(D19/D24)</f>
        <v>0.7739456889859792</v>
      </c>
      <c r="F23" s="147">
        <f>SUM(F19/F24)</f>
        <v>0.7604284490765</v>
      </c>
      <c r="G23" s="147">
        <f>SUM(G19/G24)</f>
        <v>0.7520510483135825</v>
      </c>
      <c r="H23" s="147">
        <f>SUM(H19/H24)</f>
        <v>0.759928773137686</v>
      </c>
      <c r="M23" s="147">
        <f aca="true" t="shared" si="5" ref="M23:W23">+M19/M24</f>
        <v>1.0236157651188766</v>
      </c>
      <c r="N23" s="147">
        <f t="shared" si="5"/>
        <v>0.6694540088539105</v>
      </c>
      <c r="O23" s="147">
        <f t="shared" si="5"/>
        <v>0.7615671641791045</v>
      </c>
      <c r="P23" s="147">
        <f t="shared" si="5"/>
        <v>0.7611685573737577</v>
      </c>
      <c r="Q23" s="147">
        <f t="shared" si="5"/>
        <v>0.7944526627218935</v>
      </c>
      <c r="S23" s="147">
        <f t="shared" si="5"/>
        <v>0.7463175122749591</v>
      </c>
      <c r="T23" s="147">
        <f t="shared" si="5"/>
        <v>1.1387794543967888</v>
      </c>
      <c r="U23" s="147">
        <f t="shared" si="5"/>
        <v>0.7846955365060597</v>
      </c>
      <c r="V23" s="147">
        <f t="shared" si="5"/>
        <v>0.8880321823667449</v>
      </c>
      <c r="W23" s="147">
        <f t="shared" si="5"/>
        <v>1.0209577464788733</v>
      </c>
      <c r="X23" s="147">
        <f>+X19/X24</f>
        <v>0.8969325457884548</v>
      </c>
    </row>
    <row r="24" spans="1:24" s="145" customFormat="1" ht="13.5">
      <c r="A24" s="186" t="s">
        <v>42</v>
      </c>
      <c r="B24" s="178">
        <v>275144</v>
      </c>
      <c r="C24" s="178">
        <v>15994</v>
      </c>
      <c r="D24" s="178">
        <v>291138</v>
      </c>
      <c r="E24" s="178"/>
      <c r="F24" s="178">
        <v>276719</v>
      </c>
      <c r="G24" s="178">
        <v>17552</v>
      </c>
      <c r="H24" s="178">
        <v>294271</v>
      </c>
      <c r="K24" s="143" t="s">
        <v>42</v>
      </c>
      <c r="M24" s="177">
        <v>6267</v>
      </c>
      <c r="N24" s="177">
        <v>8132</v>
      </c>
      <c r="O24" s="178">
        <v>2680</v>
      </c>
      <c r="P24" s="178">
        <v>9961</v>
      </c>
      <c r="Q24" s="178">
        <v>27040</v>
      </c>
      <c r="R24" s="178"/>
      <c r="S24" s="178">
        <v>7332</v>
      </c>
      <c r="T24" s="178">
        <v>13453</v>
      </c>
      <c r="U24" s="178">
        <v>27064</v>
      </c>
      <c r="V24" s="178">
        <v>23864</v>
      </c>
      <c r="W24" s="178">
        <v>8875</v>
      </c>
      <c r="X24" s="178">
        <v>80588</v>
      </c>
    </row>
    <row r="25" spans="1:24" s="145" customFormat="1" ht="13.5">
      <c r="A25" s="143"/>
      <c r="B25" s="144"/>
      <c r="C25" s="144"/>
      <c r="D25" s="144"/>
      <c r="E25" s="144"/>
      <c r="F25" s="144"/>
      <c r="G25" s="144"/>
      <c r="H25" s="144"/>
      <c r="M25" s="146"/>
      <c r="N25" s="146"/>
      <c r="O25" s="144"/>
      <c r="P25" s="146">
        <f>Q24-O24-N24-M24</f>
        <v>9961</v>
      </c>
      <c r="Q25" s="146"/>
      <c r="R25" s="146"/>
      <c r="S25" s="146"/>
      <c r="T25" s="146"/>
      <c r="U25" s="146"/>
      <c r="V25" s="146"/>
      <c r="W25" s="146">
        <f>X24-V24-U24-T24-S24</f>
        <v>8875</v>
      </c>
      <c r="X25" s="144"/>
    </row>
    <row r="26" spans="2:24" ht="13.5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</row>
    <row r="27" spans="1:25" s="142" customFormat="1" ht="13.5">
      <c r="A27" s="143"/>
      <c r="B27" s="18"/>
      <c r="C27" s="18"/>
      <c r="D27" s="18"/>
      <c r="E27" s="18"/>
      <c r="F27" s="18"/>
      <c r="G27" s="18"/>
      <c r="H27" s="18"/>
      <c r="I27" s="18"/>
      <c r="J27" s="18"/>
      <c r="K27" s="17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/>
    </row>
    <row r="28" spans="1:24" s="142" customFormat="1" ht="13.5">
      <c r="A28" s="143"/>
      <c r="K28" s="193"/>
      <c r="L28" s="193"/>
      <c r="M28" s="194"/>
      <c r="N28" s="194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1:27" ht="13.5">
      <c r="A29" s="143"/>
      <c r="B29" s="151"/>
      <c r="C29" s="151"/>
      <c r="D29" s="151"/>
      <c r="E29" s="152"/>
      <c r="F29" s="151"/>
      <c r="G29" s="151"/>
      <c r="H29" s="151"/>
      <c r="I29" s="152"/>
      <c r="J29" s="151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50"/>
      <c r="Z29" s="148"/>
      <c r="AA29" s="148"/>
    </row>
    <row r="30" spans="1:27" ht="13.5">
      <c r="A30" s="143"/>
      <c r="B30" s="149"/>
      <c r="C30" s="149"/>
      <c r="D30" s="149"/>
      <c r="E30" s="153"/>
      <c r="F30" s="149"/>
      <c r="G30" s="149"/>
      <c r="H30" s="149"/>
      <c r="I30" s="153"/>
      <c r="J30" s="148"/>
      <c r="K30" s="197"/>
      <c r="L30" s="198"/>
      <c r="M30" s="199"/>
      <c r="N30" s="199"/>
      <c r="O30" s="198" t="s">
        <v>45</v>
      </c>
      <c r="P30" s="200"/>
      <c r="Q30" s="201"/>
      <c r="R30" s="197"/>
      <c r="S30" s="202"/>
      <c r="T30" s="200"/>
      <c r="U30" s="200"/>
      <c r="V30" s="200"/>
      <c r="W30" s="200"/>
      <c r="X30" s="18"/>
      <c r="Y30" s="18"/>
      <c r="Z30" s="148"/>
      <c r="AA30" s="148"/>
    </row>
    <row r="31" spans="11:24" ht="13.5">
      <c r="K31" s="203"/>
      <c r="L31" s="203"/>
      <c r="M31" s="204"/>
      <c r="N31" s="204"/>
      <c r="O31" s="203"/>
      <c r="P31" s="203"/>
      <c r="Q31" s="203"/>
      <c r="R31" s="203"/>
      <c r="S31" s="203"/>
      <c r="T31" s="203"/>
      <c r="U31" s="203"/>
      <c r="V31" s="203"/>
      <c r="W31" s="203"/>
      <c r="X31" s="203"/>
    </row>
    <row r="32" spans="11:24" ht="13.5">
      <c r="K32" s="203"/>
      <c r="L32" s="203"/>
      <c r="M32" s="204"/>
      <c r="N32" s="204"/>
      <c r="O32" s="203" t="s">
        <v>46</v>
      </c>
      <c r="P32" s="203"/>
      <c r="Q32" s="203"/>
      <c r="R32" s="203"/>
      <c r="S32" s="203"/>
      <c r="T32" s="203"/>
      <c r="U32" s="203"/>
      <c r="V32" s="203"/>
      <c r="W32" s="203"/>
      <c r="X32" s="203"/>
    </row>
    <row r="33" spans="11:24" ht="13.5">
      <c r="K33" s="203"/>
      <c r="L33" s="203"/>
      <c r="M33" s="204"/>
      <c r="N33" s="204"/>
      <c r="O33" s="203"/>
      <c r="P33" s="203"/>
      <c r="Q33" s="203"/>
      <c r="R33" s="203"/>
      <c r="S33" s="203"/>
      <c r="T33" s="203"/>
      <c r="U33" s="203"/>
      <c r="V33" s="203"/>
      <c r="W33" s="203"/>
      <c r="X33" s="203"/>
    </row>
    <row r="34" spans="11:24" ht="13.5">
      <c r="K34" s="203"/>
      <c r="L34" s="203"/>
      <c r="M34" s="204"/>
      <c r="N34" s="204"/>
      <c r="O34" s="203"/>
      <c r="P34" s="203"/>
      <c r="Q34" s="203"/>
      <c r="R34" s="203"/>
      <c r="S34" s="203"/>
      <c r="T34" s="203"/>
      <c r="U34" s="203"/>
      <c r="V34" s="203"/>
      <c r="W34" s="203"/>
      <c r="X34" s="203"/>
    </row>
    <row r="35" spans="11:24" ht="13.5">
      <c r="K35" s="203"/>
      <c r="L35" s="203"/>
      <c r="M35" s="204"/>
      <c r="N35" s="204"/>
      <c r="O35" s="203"/>
      <c r="P35" s="203"/>
      <c r="Q35" s="203"/>
      <c r="R35" s="203"/>
      <c r="S35" s="203"/>
      <c r="T35" s="203"/>
      <c r="U35" s="203"/>
      <c r="V35" s="203"/>
      <c r="W35" s="203"/>
      <c r="X35" s="203"/>
    </row>
    <row r="36" spans="11:24" ht="13.5">
      <c r="K36" s="203"/>
      <c r="L36" s="203"/>
      <c r="M36" s="204"/>
      <c r="N36" s="204"/>
      <c r="O36" s="203"/>
      <c r="P36" s="203"/>
      <c r="Q36" s="203" t="s">
        <v>49</v>
      </c>
      <c r="R36" s="203"/>
      <c r="S36" s="203"/>
      <c r="T36" s="203"/>
      <c r="U36" s="203"/>
      <c r="V36" s="203"/>
      <c r="W36" s="203"/>
      <c r="X36" s="203" t="s">
        <v>49</v>
      </c>
    </row>
    <row r="37" spans="11:24" ht="13.5">
      <c r="K37" s="203"/>
      <c r="L37" s="203"/>
      <c r="M37" s="204"/>
      <c r="N37" s="204"/>
      <c r="O37" s="203"/>
      <c r="P37" s="203"/>
      <c r="Q37" s="203" t="s">
        <v>12</v>
      </c>
      <c r="R37" s="203"/>
      <c r="S37" s="203"/>
      <c r="T37" s="203"/>
      <c r="U37" s="203"/>
      <c r="V37" s="203"/>
      <c r="W37" s="203"/>
      <c r="X37" s="203" t="s">
        <v>12</v>
      </c>
    </row>
    <row r="38" spans="11:24" ht="13.5">
      <c r="K38" s="203"/>
      <c r="L38" s="203"/>
      <c r="M38" s="204"/>
      <c r="N38" s="204"/>
      <c r="O38" s="203"/>
      <c r="P38" s="203">
        <v>1</v>
      </c>
      <c r="Q38" s="205">
        <v>4042</v>
      </c>
      <c r="R38" s="203"/>
      <c r="S38" s="203"/>
      <c r="T38" s="203"/>
      <c r="U38" s="203"/>
      <c r="V38" s="203"/>
      <c r="W38" s="203">
        <v>1</v>
      </c>
      <c r="X38" s="205">
        <v>12446</v>
      </c>
    </row>
    <row r="39" spans="11:24" ht="13.5">
      <c r="K39" s="203"/>
      <c r="L39" s="203"/>
      <c r="M39" s="204"/>
      <c r="N39" s="204"/>
      <c r="O39" s="203"/>
      <c r="P39" s="203">
        <v>2</v>
      </c>
      <c r="Q39" s="205">
        <v>4993</v>
      </c>
      <c r="R39" s="203"/>
      <c r="S39" s="203"/>
      <c r="T39" s="203"/>
      <c r="U39" s="203"/>
      <c r="V39" s="203"/>
      <c r="W39" s="203">
        <v>2</v>
      </c>
      <c r="X39" s="205">
        <v>13694</v>
      </c>
    </row>
    <row r="40" spans="11:24" ht="13.5">
      <c r="K40" s="203"/>
      <c r="L40" s="203"/>
      <c r="M40" s="204"/>
      <c r="N40" s="204"/>
      <c r="O40" s="203"/>
      <c r="P40" s="203">
        <v>3</v>
      </c>
      <c r="Q40" s="206">
        <v>4744</v>
      </c>
      <c r="R40" s="203"/>
      <c r="S40" s="203"/>
      <c r="T40" s="203"/>
      <c r="U40" s="203"/>
      <c r="V40" s="203"/>
      <c r="W40" s="203">
        <v>3</v>
      </c>
      <c r="X40" s="206">
        <v>14273</v>
      </c>
    </row>
    <row r="41" spans="11:24" ht="13.5">
      <c r="K41" s="203"/>
      <c r="L41" s="203"/>
      <c r="M41" s="204"/>
      <c r="N41" s="204"/>
      <c r="O41" s="203"/>
      <c r="P41" s="203">
        <v>4</v>
      </c>
      <c r="Q41" s="206">
        <v>4673</v>
      </c>
      <c r="R41" s="203"/>
      <c r="S41" s="203"/>
      <c r="T41" s="203"/>
      <c r="U41" s="203"/>
      <c r="V41" s="203"/>
      <c r="W41" s="203">
        <v>4</v>
      </c>
      <c r="X41" s="206">
        <v>10375</v>
      </c>
    </row>
    <row r="42" spans="11:24" ht="13.5">
      <c r="K42" s="203"/>
      <c r="L42" s="203"/>
      <c r="M42" s="204"/>
      <c r="N42" s="204"/>
      <c r="O42" s="203"/>
      <c r="P42" s="203">
        <v>5</v>
      </c>
      <c r="Q42" s="206">
        <v>4136</v>
      </c>
      <c r="R42" s="203"/>
      <c r="S42" s="203"/>
      <c r="T42" s="203"/>
      <c r="U42" s="203"/>
      <c r="V42" s="203"/>
      <c r="W42" s="203">
        <v>5</v>
      </c>
      <c r="X42" s="206">
        <v>14718</v>
      </c>
    </row>
    <row r="43" spans="11:24" ht="13.5">
      <c r="K43" s="203"/>
      <c r="L43" s="203"/>
      <c r="M43" s="204"/>
      <c r="N43" s="204"/>
      <c r="O43" s="203"/>
      <c r="P43" s="203">
        <v>6</v>
      </c>
      <c r="Q43" s="205">
        <v>4452</v>
      </c>
      <c r="R43" s="203"/>
      <c r="S43" s="203"/>
      <c r="T43" s="203"/>
      <c r="U43" s="203"/>
      <c r="V43" s="203"/>
      <c r="W43" s="203">
        <v>6</v>
      </c>
      <c r="X43" s="206">
        <v>15082</v>
      </c>
    </row>
    <row r="44" spans="11:24" ht="13.5">
      <c r="K44" s="203"/>
      <c r="L44" s="203"/>
      <c r="M44" s="204"/>
      <c r="N44" s="204"/>
      <c r="O44" s="203"/>
      <c r="P44" s="203">
        <v>7</v>
      </c>
      <c r="Q44" s="205">
        <v>4241</v>
      </c>
      <c r="R44" s="203"/>
      <c r="S44" s="203"/>
      <c r="T44" s="203"/>
      <c r="U44" s="203"/>
      <c r="V44" s="203"/>
      <c r="W44" s="203">
        <v>7</v>
      </c>
      <c r="X44" s="206">
        <v>13181</v>
      </c>
    </row>
    <row r="45" spans="11:24" ht="13.5">
      <c r="K45" s="203"/>
      <c r="L45" s="203"/>
      <c r="M45" s="204"/>
      <c r="N45" s="204"/>
      <c r="O45" s="203"/>
      <c r="P45" s="203">
        <v>8</v>
      </c>
      <c r="Q45" s="205">
        <v>4469</v>
      </c>
      <c r="R45" s="203"/>
      <c r="S45" s="203"/>
      <c r="T45" s="203"/>
      <c r="U45" s="203"/>
      <c r="V45" s="203"/>
      <c r="W45" s="203">
        <v>8</v>
      </c>
      <c r="X45" s="206">
        <v>10594</v>
      </c>
    </row>
    <row r="46" spans="11:24" ht="13.5">
      <c r="K46" s="203"/>
      <c r="L46" s="203"/>
      <c r="M46" s="204"/>
      <c r="N46" s="204"/>
      <c r="O46" s="203"/>
      <c r="P46" s="203">
        <v>9</v>
      </c>
      <c r="Q46" s="205">
        <v>4088</v>
      </c>
      <c r="R46" s="203"/>
      <c r="S46" s="203"/>
      <c r="T46" s="203"/>
      <c r="U46" s="203"/>
      <c r="V46" s="203"/>
      <c r="W46" s="203">
        <v>9</v>
      </c>
      <c r="X46" s="206">
        <v>14972</v>
      </c>
    </row>
    <row r="47" spans="11:24" ht="13.5">
      <c r="K47" s="203"/>
      <c r="L47" s="203"/>
      <c r="M47" s="204"/>
      <c r="N47" s="204"/>
      <c r="O47" s="203"/>
      <c r="P47" s="203">
        <v>10</v>
      </c>
      <c r="Q47" s="205">
        <v>4543</v>
      </c>
      <c r="R47" s="203"/>
      <c r="S47" s="203"/>
      <c r="T47" s="203"/>
      <c r="U47" s="203"/>
      <c r="V47" s="203"/>
      <c r="W47" s="203">
        <v>10</v>
      </c>
      <c r="X47" s="206">
        <v>12803</v>
      </c>
    </row>
    <row r="48" spans="11:24" ht="13.5">
      <c r="K48" s="203"/>
      <c r="L48" s="203"/>
      <c r="M48" s="204"/>
      <c r="N48" s="204"/>
      <c r="O48" s="203"/>
      <c r="P48" s="203">
        <v>11</v>
      </c>
      <c r="Q48" s="205">
        <v>4636</v>
      </c>
      <c r="R48" s="203"/>
      <c r="S48" s="203"/>
      <c r="T48" s="203"/>
      <c r="U48" s="203"/>
      <c r="V48" s="203"/>
      <c r="W48" s="203">
        <v>11</v>
      </c>
      <c r="X48" s="206">
        <v>12084</v>
      </c>
    </row>
    <row r="49" spans="11:24" ht="13.5">
      <c r="K49" s="203"/>
      <c r="L49" s="203"/>
      <c r="M49" s="204"/>
      <c r="N49" s="204"/>
      <c r="O49" s="203"/>
      <c r="P49" s="203">
        <v>12</v>
      </c>
      <c r="Q49" s="205">
        <v>3904</v>
      </c>
      <c r="R49" s="203"/>
      <c r="S49" s="203"/>
      <c r="T49" s="203"/>
      <c r="U49" s="203"/>
      <c r="V49" s="203"/>
      <c r="W49" s="203">
        <v>12</v>
      </c>
      <c r="X49" s="205">
        <v>12517</v>
      </c>
    </row>
    <row r="50" spans="11:24" ht="13.5">
      <c r="K50" s="203"/>
      <c r="L50" s="203"/>
      <c r="M50" s="204"/>
      <c r="N50" s="204"/>
      <c r="O50" s="203"/>
      <c r="P50" s="203"/>
      <c r="Q50" s="203"/>
      <c r="R50" s="203"/>
      <c r="S50" s="203"/>
      <c r="T50" s="203"/>
      <c r="U50" s="203"/>
      <c r="V50" s="203"/>
      <c r="W50" s="203"/>
      <c r="X50" s="203"/>
    </row>
    <row r="51" spans="11:24" ht="13.5">
      <c r="K51" s="203"/>
      <c r="L51" s="203"/>
      <c r="M51" s="204"/>
      <c r="N51" s="204"/>
      <c r="O51" s="203"/>
      <c r="P51" s="203"/>
      <c r="Q51" s="203"/>
      <c r="R51" s="203"/>
      <c r="S51" s="203"/>
      <c r="T51" s="203"/>
      <c r="U51" s="203"/>
      <c r="V51" s="203"/>
      <c r="W51" s="203"/>
      <c r="X51" s="203"/>
    </row>
    <row r="52" spans="11:24" ht="13.5">
      <c r="K52" s="203"/>
      <c r="L52" s="203"/>
      <c r="M52" s="204"/>
      <c r="N52" s="204"/>
      <c r="O52" s="203"/>
      <c r="P52" s="203"/>
      <c r="Q52" s="203"/>
      <c r="R52" s="203"/>
      <c r="S52" s="203"/>
      <c r="T52" s="203"/>
      <c r="U52" s="203"/>
      <c r="V52" s="203"/>
      <c r="W52" s="203"/>
      <c r="X52" s="203"/>
    </row>
    <row r="53" spans="11:24" ht="13.5">
      <c r="K53" s="203"/>
      <c r="L53" s="203"/>
      <c r="M53" s="204"/>
      <c r="N53" s="204"/>
      <c r="O53" s="203"/>
      <c r="P53" s="203"/>
      <c r="Q53" s="203"/>
      <c r="R53" s="203"/>
      <c r="S53" s="203"/>
      <c r="T53" s="203"/>
      <c r="U53" s="203"/>
      <c r="V53" s="203"/>
      <c r="W53" s="203"/>
      <c r="X53" s="203"/>
    </row>
  </sheetData>
  <sheetProtection/>
  <mergeCells count="6">
    <mergeCell ref="B5:E5"/>
    <mergeCell ref="F5:I5"/>
    <mergeCell ref="M5:R5"/>
    <mergeCell ref="K19:K20"/>
    <mergeCell ref="R19:R20"/>
    <mergeCell ref="Y19:Y20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7"/>
  <sheetViews>
    <sheetView zoomScalePageLayoutView="0" workbookViewId="0" topLeftCell="I13">
      <selection activeCell="X6" sqref="X6:X18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38</v>
      </c>
    </row>
    <row r="4" spans="2:23" ht="14.25" thickBot="1">
      <c r="B4" s="2" t="s">
        <v>37</v>
      </c>
      <c r="M4" s="80" t="s">
        <v>37</v>
      </c>
      <c r="W4" t="s">
        <v>27</v>
      </c>
    </row>
    <row r="5" spans="1:25" ht="14.25" thickBot="1">
      <c r="A5" s="4"/>
      <c r="B5" s="207" t="s">
        <v>19</v>
      </c>
      <c r="C5" s="207"/>
      <c r="D5" s="207"/>
      <c r="E5" s="207"/>
      <c r="F5" s="208" t="s">
        <v>20</v>
      </c>
      <c r="G5" s="209"/>
      <c r="H5" s="209"/>
      <c r="I5" s="210"/>
      <c r="K5" s="4" t="s">
        <v>1</v>
      </c>
      <c r="M5" s="211" t="s">
        <v>2</v>
      </c>
      <c r="N5" s="212"/>
      <c r="O5" s="212"/>
      <c r="P5" s="212"/>
      <c r="Q5" s="212"/>
      <c r="R5" s="213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44198</v>
      </c>
      <c r="C7" s="19">
        <v>2823</v>
      </c>
      <c r="D7" s="18">
        <v>47021</v>
      </c>
      <c r="E7" s="20">
        <v>93.5</v>
      </c>
      <c r="F7" s="21">
        <v>42814</v>
      </c>
      <c r="G7" s="19">
        <v>2421</v>
      </c>
      <c r="H7" s="18">
        <v>45235</v>
      </c>
      <c r="I7" s="20">
        <v>100.1</v>
      </c>
      <c r="K7" s="4">
        <v>141</v>
      </c>
      <c r="M7" s="81">
        <v>622</v>
      </c>
      <c r="N7" s="82">
        <v>1359</v>
      </c>
      <c r="O7">
        <v>527</v>
      </c>
      <c r="P7" s="19">
        <f aca="true" t="shared" si="0" ref="P7:P18">Q7-O7-N7-M7</f>
        <v>1534</v>
      </c>
      <c r="Q7" s="38">
        <v>4042</v>
      </c>
      <c r="R7" s="32">
        <v>88.4</v>
      </c>
      <c r="S7" s="53">
        <v>933</v>
      </c>
      <c r="T7" s="19">
        <v>2342</v>
      </c>
      <c r="U7" s="18">
        <v>3973</v>
      </c>
      <c r="V7" s="19">
        <v>3783</v>
      </c>
      <c r="W7" s="18">
        <f aca="true" t="shared" si="1" ref="W7:W18">X7-V7-U7-T7-S7</f>
        <v>1415</v>
      </c>
      <c r="X7" s="51">
        <v>12446</v>
      </c>
      <c r="Y7" s="48">
        <v>91.9</v>
      </c>
    </row>
    <row r="8" spans="1:25" ht="13.5">
      <c r="A8" s="17">
        <v>2</v>
      </c>
      <c r="B8" s="18">
        <v>44390</v>
      </c>
      <c r="C8" s="19">
        <v>2706</v>
      </c>
      <c r="D8" s="18">
        <v>47096</v>
      </c>
      <c r="E8" s="23">
        <v>96.3</v>
      </c>
      <c r="F8" s="21">
        <v>45898</v>
      </c>
      <c r="G8" s="19">
        <v>3023</v>
      </c>
      <c r="H8" s="18">
        <v>48921</v>
      </c>
      <c r="I8" s="20">
        <v>101.2</v>
      </c>
      <c r="K8" s="13">
        <v>127</v>
      </c>
      <c r="M8" s="83">
        <v>1216</v>
      </c>
      <c r="N8" s="84">
        <v>1582</v>
      </c>
      <c r="O8" s="95">
        <v>503</v>
      </c>
      <c r="P8" s="19">
        <f t="shared" si="0"/>
        <v>1692</v>
      </c>
      <c r="Q8" s="38">
        <v>4993</v>
      </c>
      <c r="R8" s="32">
        <v>109.1</v>
      </c>
      <c r="S8" s="53">
        <v>1425</v>
      </c>
      <c r="T8" s="19">
        <v>2143</v>
      </c>
      <c r="U8" s="18">
        <v>4604</v>
      </c>
      <c r="V8" s="19">
        <v>4171</v>
      </c>
      <c r="W8" s="18">
        <f t="shared" si="1"/>
        <v>1351</v>
      </c>
      <c r="X8" s="51">
        <v>13694</v>
      </c>
      <c r="Y8" s="48">
        <v>125.7</v>
      </c>
    </row>
    <row r="9" spans="1:25" ht="13.5">
      <c r="A9" s="17">
        <v>3</v>
      </c>
      <c r="B9" s="18">
        <v>50467</v>
      </c>
      <c r="C9" s="77">
        <v>2166</v>
      </c>
      <c r="D9" s="110">
        <v>52633</v>
      </c>
      <c r="E9" s="76">
        <v>101.7</v>
      </c>
      <c r="F9" s="21">
        <v>49009</v>
      </c>
      <c r="G9" s="19">
        <v>3253</v>
      </c>
      <c r="H9" s="18">
        <v>52262</v>
      </c>
      <c r="I9" s="23">
        <v>98.7</v>
      </c>
      <c r="K9" s="13">
        <v>119</v>
      </c>
      <c r="M9" s="85">
        <v>1006</v>
      </c>
      <c r="N9" s="86">
        <v>1427</v>
      </c>
      <c r="O9" s="96">
        <v>254</v>
      </c>
      <c r="P9" s="19">
        <f t="shared" si="0"/>
        <v>2057</v>
      </c>
      <c r="Q9" s="61">
        <v>4744</v>
      </c>
      <c r="R9" s="65">
        <v>91.9</v>
      </c>
      <c r="S9" s="58">
        <v>1628</v>
      </c>
      <c r="T9" s="57">
        <v>2776</v>
      </c>
      <c r="U9" s="56">
        <v>3830</v>
      </c>
      <c r="V9" s="57">
        <v>4359</v>
      </c>
      <c r="W9" s="27">
        <f t="shared" si="1"/>
        <v>1680</v>
      </c>
      <c r="X9" s="71">
        <v>14273</v>
      </c>
      <c r="Y9" s="48">
        <v>110.5</v>
      </c>
    </row>
    <row r="10" spans="1:25" s="59" customFormat="1" ht="13.5">
      <c r="A10" s="55">
        <v>4</v>
      </c>
      <c r="B10" s="56">
        <v>47052</v>
      </c>
      <c r="C10" s="57">
        <v>2811</v>
      </c>
      <c r="D10" s="56">
        <v>49863</v>
      </c>
      <c r="E10" s="65">
        <v>100.8</v>
      </c>
      <c r="F10" s="58">
        <v>48317</v>
      </c>
      <c r="G10" s="57">
        <v>3080</v>
      </c>
      <c r="H10" s="18">
        <v>51397</v>
      </c>
      <c r="I10" s="66">
        <v>100.6</v>
      </c>
      <c r="K10" s="60">
        <v>118</v>
      </c>
      <c r="M10" s="85">
        <v>1128</v>
      </c>
      <c r="N10" s="86">
        <v>1565</v>
      </c>
      <c r="O10" s="96">
        <v>507</v>
      </c>
      <c r="P10" s="19">
        <f t="shared" si="0"/>
        <v>1473</v>
      </c>
      <c r="Q10" s="61">
        <v>4673</v>
      </c>
      <c r="R10" s="65">
        <v>99.9</v>
      </c>
      <c r="S10" s="53">
        <v>909</v>
      </c>
      <c r="T10" s="62">
        <v>1967</v>
      </c>
      <c r="U10" s="59">
        <v>4086</v>
      </c>
      <c r="V10" s="62">
        <v>1914</v>
      </c>
      <c r="W10" s="27">
        <f t="shared" si="1"/>
        <v>1499</v>
      </c>
      <c r="X10" s="71">
        <v>10375</v>
      </c>
      <c r="Y10" s="64">
        <v>80.5</v>
      </c>
    </row>
    <row r="11" spans="1:25" s="59" customFormat="1" ht="13.5">
      <c r="A11" s="55">
        <v>5</v>
      </c>
      <c r="B11" s="59">
        <v>39977</v>
      </c>
      <c r="C11" s="62">
        <v>3035</v>
      </c>
      <c r="D11" s="56">
        <v>43012</v>
      </c>
      <c r="E11" s="65">
        <v>95.2</v>
      </c>
      <c r="F11" s="53">
        <v>43004</v>
      </c>
      <c r="G11" s="62">
        <v>2925</v>
      </c>
      <c r="H11" s="56">
        <v>45929</v>
      </c>
      <c r="I11" s="65">
        <v>98.3</v>
      </c>
      <c r="K11" s="60">
        <v>126</v>
      </c>
      <c r="M11" s="87">
        <v>1203</v>
      </c>
      <c r="N11" s="88">
        <v>1136</v>
      </c>
      <c r="O11" s="59">
        <v>205</v>
      </c>
      <c r="P11" s="19">
        <f t="shared" si="0"/>
        <v>1592</v>
      </c>
      <c r="Q11" s="112">
        <v>4136</v>
      </c>
      <c r="R11" s="114">
        <v>92.4</v>
      </c>
      <c r="S11" s="53">
        <v>1231</v>
      </c>
      <c r="T11" s="62">
        <v>1975</v>
      </c>
      <c r="U11" s="59">
        <v>5787</v>
      </c>
      <c r="V11" s="62">
        <v>4149</v>
      </c>
      <c r="W11" s="27">
        <f t="shared" si="1"/>
        <v>1576</v>
      </c>
      <c r="X11" s="71">
        <v>14718</v>
      </c>
      <c r="Y11" s="64">
        <v>101.8</v>
      </c>
    </row>
    <row r="12" spans="1:25" ht="13.5">
      <c r="A12" s="17">
        <v>6</v>
      </c>
      <c r="B12" s="18">
        <v>49060</v>
      </c>
      <c r="C12" s="62">
        <v>2453</v>
      </c>
      <c r="D12" s="18">
        <v>51513</v>
      </c>
      <c r="E12" s="20">
        <v>101.3</v>
      </c>
      <c r="F12" s="53">
        <v>47677</v>
      </c>
      <c r="G12" s="62">
        <v>2850</v>
      </c>
      <c r="H12" s="18">
        <v>50527</v>
      </c>
      <c r="I12" s="111">
        <v>96.5</v>
      </c>
      <c r="K12" s="13">
        <v>117</v>
      </c>
      <c r="M12" s="21">
        <v>1092</v>
      </c>
      <c r="N12" s="116">
        <v>1063</v>
      </c>
      <c r="O12" s="18">
        <v>684</v>
      </c>
      <c r="P12" s="19">
        <f t="shared" si="0"/>
        <v>1613</v>
      </c>
      <c r="Q12" s="38">
        <v>4452</v>
      </c>
      <c r="R12" s="65">
        <v>80.9</v>
      </c>
      <c r="S12" s="53">
        <v>1206</v>
      </c>
      <c r="T12" s="62">
        <v>2250</v>
      </c>
      <c r="U12" s="59">
        <v>4784</v>
      </c>
      <c r="V12" s="62">
        <v>5488</v>
      </c>
      <c r="W12" s="27">
        <f t="shared" si="1"/>
        <v>1354</v>
      </c>
      <c r="X12" s="71">
        <v>15082</v>
      </c>
      <c r="Y12" s="67">
        <v>106.9</v>
      </c>
    </row>
    <row r="13" spans="1:25" ht="13.5">
      <c r="A13" s="17">
        <v>7</v>
      </c>
      <c r="B13" s="18">
        <v>47693</v>
      </c>
      <c r="C13" s="62">
        <v>3038</v>
      </c>
      <c r="D13" s="18">
        <v>50731</v>
      </c>
      <c r="E13" s="20">
        <v>98.3</v>
      </c>
      <c r="F13" s="53">
        <v>49708</v>
      </c>
      <c r="G13" s="62">
        <v>2950</v>
      </c>
      <c r="H13" s="18">
        <v>52658</v>
      </c>
      <c r="I13" s="111">
        <v>100</v>
      </c>
      <c r="K13" s="13">
        <v>108</v>
      </c>
      <c r="M13" s="115">
        <v>1174</v>
      </c>
      <c r="N13" s="116">
        <v>1050</v>
      </c>
      <c r="O13" s="18">
        <v>382</v>
      </c>
      <c r="P13" s="19">
        <f t="shared" si="0"/>
        <v>1635</v>
      </c>
      <c r="Q13" s="38">
        <v>4241</v>
      </c>
      <c r="R13" s="65">
        <v>86.1</v>
      </c>
      <c r="S13" s="53">
        <v>574</v>
      </c>
      <c r="T13" s="62">
        <v>2149</v>
      </c>
      <c r="U13" s="59">
        <v>4053</v>
      </c>
      <c r="V13" s="62">
        <v>4695</v>
      </c>
      <c r="W13" s="27">
        <f t="shared" si="1"/>
        <v>1710</v>
      </c>
      <c r="X13" s="71">
        <v>13181</v>
      </c>
      <c r="Y13" s="67">
        <v>112.1</v>
      </c>
    </row>
    <row r="14" spans="1:25" ht="13.5">
      <c r="A14" s="17">
        <v>8</v>
      </c>
      <c r="B14" s="18">
        <v>45318</v>
      </c>
      <c r="C14" s="22">
        <v>2916</v>
      </c>
      <c r="D14" s="18">
        <v>48234</v>
      </c>
      <c r="E14" s="20">
        <v>96.1</v>
      </c>
      <c r="F14" s="53">
        <v>40335</v>
      </c>
      <c r="G14" s="62">
        <v>2591</v>
      </c>
      <c r="H14" s="18">
        <v>42926</v>
      </c>
      <c r="I14" s="23">
        <v>99.1</v>
      </c>
      <c r="K14" s="13">
        <v>145</v>
      </c>
      <c r="M14" s="115">
        <v>1026</v>
      </c>
      <c r="N14" s="116">
        <v>1057</v>
      </c>
      <c r="O14" s="18">
        <v>597</v>
      </c>
      <c r="P14" s="19">
        <f t="shared" si="0"/>
        <v>1789</v>
      </c>
      <c r="Q14" s="51">
        <v>4469</v>
      </c>
      <c r="R14" s="65">
        <v>92.8</v>
      </c>
      <c r="S14" s="53">
        <v>1067</v>
      </c>
      <c r="T14" s="62">
        <v>1874</v>
      </c>
      <c r="U14" s="59">
        <v>3317</v>
      </c>
      <c r="V14" s="62">
        <v>3116</v>
      </c>
      <c r="W14" s="27">
        <f t="shared" si="1"/>
        <v>1220</v>
      </c>
      <c r="X14" s="71">
        <v>10594</v>
      </c>
      <c r="Y14" s="67">
        <v>78</v>
      </c>
    </row>
    <row r="15" spans="1:25" ht="13.5">
      <c r="A15" s="17">
        <v>9</v>
      </c>
      <c r="B15" s="18">
        <v>48795</v>
      </c>
      <c r="C15" s="22">
        <v>2996</v>
      </c>
      <c r="D15" s="18">
        <v>51791</v>
      </c>
      <c r="E15" s="20">
        <v>99.9</v>
      </c>
      <c r="F15" s="53">
        <v>48202</v>
      </c>
      <c r="G15" s="62">
        <v>2534</v>
      </c>
      <c r="H15" s="18">
        <v>50736</v>
      </c>
      <c r="I15" s="20">
        <v>98.8</v>
      </c>
      <c r="K15" s="13">
        <v>125</v>
      </c>
      <c r="M15" s="115">
        <v>903</v>
      </c>
      <c r="N15" s="116">
        <v>1156</v>
      </c>
      <c r="O15" s="18">
        <v>350</v>
      </c>
      <c r="P15" s="19">
        <f t="shared" si="0"/>
        <v>1679</v>
      </c>
      <c r="Q15" s="51">
        <v>4088</v>
      </c>
      <c r="R15" s="65">
        <v>86.3</v>
      </c>
      <c r="S15" s="53">
        <v>864</v>
      </c>
      <c r="T15" s="62">
        <v>2193</v>
      </c>
      <c r="U15" s="59">
        <v>4654</v>
      </c>
      <c r="V15" s="62">
        <v>6307</v>
      </c>
      <c r="W15" s="27">
        <f t="shared" si="1"/>
        <v>954</v>
      </c>
      <c r="X15" s="71">
        <v>14972</v>
      </c>
      <c r="Y15" s="67">
        <v>114.4</v>
      </c>
    </row>
    <row r="16" spans="1:25" ht="13.5">
      <c r="A16" s="17">
        <v>10</v>
      </c>
      <c r="B16" s="18">
        <v>46231</v>
      </c>
      <c r="C16" s="22">
        <v>2260</v>
      </c>
      <c r="D16" s="18">
        <v>48491</v>
      </c>
      <c r="E16" s="20">
        <v>88.5</v>
      </c>
      <c r="F16" s="53">
        <v>48439</v>
      </c>
      <c r="G16" s="62">
        <v>3108</v>
      </c>
      <c r="H16" s="18">
        <v>51547</v>
      </c>
      <c r="I16" s="111">
        <v>96.3</v>
      </c>
      <c r="K16" s="13">
        <v>117</v>
      </c>
      <c r="M16" s="115">
        <v>1242</v>
      </c>
      <c r="N16" s="116">
        <v>1213</v>
      </c>
      <c r="O16" s="18">
        <v>711</v>
      </c>
      <c r="P16" s="19">
        <f t="shared" si="0"/>
        <v>1377</v>
      </c>
      <c r="Q16" s="51">
        <v>4543</v>
      </c>
      <c r="R16" s="65">
        <v>93</v>
      </c>
      <c r="S16" s="53">
        <v>1503</v>
      </c>
      <c r="T16" s="62">
        <v>2532</v>
      </c>
      <c r="U16" s="59">
        <v>3532</v>
      </c>
      <c r="V16" s="62">
        <v>3650</v>
      </c>
      <c r="W16" s="27">
        <f t="shared" si="1"/>
        <v>1586</v>
      </c>
      <c r="X16" s="71">
        <v>12803</v>
      </c>
      <c r="Y16" s="67">
        <v>79.5</v>
      </c>
    </row>
    <row r="17" spans="1:25" ht="13.5">
      <c r="A17" s="17">
        <v>11</v>
      </c>
      <c r="B17" s="18">
        <v>39799</v>
      </c>
      <c r="C17" s="22">
        <v>2572</v>
      </c>
      <c r="D17" s="18">
        <v>42371</v>
      </c>
      <c r="E17" s="20">
        <v>98.1</v>
      </c>
      <c r="F17" s="53">
        <v>46372</v>
      </c>
      <c r="G17" s="62">
        <v>2691</v>
      </c>
      <c r="H17" s="18">
        <v>49063</v>
      </c>
      <c r="I17" s="20">
        <v>95.7</v>
      </c>
      <c r="K17" s="13">
        <v>109</v>
      </c>
      <c r="M17" s="115">
        <v>1426</v>
      </c>
      <c r="N17" s="116">
        <v>1309</v>
      </c>
      <c r="O17" s="18">
        <v>537</v>
      </c>
      <c r="P17" s="19">
        <f t="shared" si="0"/>
        <v>1364</v>
      </c>
      <c r="Q17" s="51">
        <v>4636</v>
      </c>
      <c r="R17" s="65">
        <v>99.2</v>
      </c>
      <c r="S17" s="53">
        <v>482</v>
      </c>
      <c r="T17" s="62">
        <v>2182</v>
      </c>
      <c r="U17" s="59">
        <v>2620</v>
      </c>
      <c r="V17" s="62">
        <v>5246</v>
      </c>
      <c r="W17" s="27">
        <f t="shared" si="1"/>
        <v>1554</v>
      </c>
      <c r="X17" s="71">
        <v>12084</v>
      </c>
      <c r="Y17" s="67">
        <v>85.2</v>
      </c>
    </row>
    <row r="18" spans="1:25" ht="14.25" thickBot="1">
      <c r="A18" s="101">
        <v>12</v>
      </c>
      <c r="B18" s="18">
        <v>45733</v>
      </c>
      <c r="C18" s="22">
        <v>2422</v>
      </c>
      <c r="D18" s="18">
        <v>48155</v>
      </c>
      <c r="E18" s="24">
        <v>97.3</v>
      </c>
      <c r="F18" s="70">
        <v>37977</v>
      </c>
      <c r="G18" s="69">
        <v>2617</v>
      </c>
      <c r="H18" s="78">
        <v>40594</v>
      </c>
      <c r="I18" s="24">
        <v>89.8</v>
      </c>
      <c r="K18" s="8">
        <v>151</v>
      </c>
      <c r="M18" s="119">
        <v>1025</v>
      </c>
      <c r="N18" s="117">
        <v>973</v>
      </c>
      <c r="O18" s="118">
        <v>149</v>
      </c>
      <c r="P18" s="19">
        <f t="shared" si="0"/>
        <v>1757</v>
      </c>
      <c r="Q18" s="113">
        <v>3904</v>
      </c>
      <c r="R18" s="50">
        <v>78.4</v>
      </c>
      <c r="S18" s="53">
        <v>1423</v>
      </c>
      <c r="T18" s="62">
        <v>1645</v>
      </c>
      <c r="U18" s="59">
        <v>2403</v>
      </c>
      <c r="V18" s="62">
        <v>5655</v>
      </c>
      <c r="W18" s="27">
        <f t="shared" si="1"/>
        <v>1391</v>
      </c>
      <c r="X18" s="113">
        <v>12517</v>
      </c>
      <c r="Y18" s="50">
        <v>97.9</v>
      </c>
    </row>
    <row r="19" spans="1:25" ht="13.5">
      <c r="A19" s="25" t="s">
        <v>17</v>
      </c>
      <c r="B19" s="33">
        <f>SUM(B7:B18)</f>
        <v>548713</v>
      </c>
      <c r="C19" s="34">
        <f>SUM(C7:C18)</f>
        <v>32198</v>
      </c>
      <c r="D19" s="35">
        <f>SUM(D7:D18)</f>
        <v>580911</v>
      </c>
      <c r="E19" s="220"/>
      <c r="F19" s="36">
        <f>SUM(F7:F18)</f>
        <v>547752</v>
      </c>
      <c r="G19" s="37">
        <f>SUM(G7:G18)</f>
        <v>34043</v>
      </c>
      <c r="H19" s="38">
        <f>F19+G19</f>
        <v>581795</v>
      </c>
      <c r="I19" s="220"/>
      <c r="K19" s="222"/>
      <c r="M19" s="89">
        <f>SUM(M7:M18)</f>
        <v>13063</v>
      </c>
      <c r="N19" s="90">
        <f>SUM(N7:N18)</f>
        <v>14890</v>
      </c>
      <c r="O19" s="121">
        <f>SUM(O7:O18)</f>
        <v>5406</v>
      </c>
      <c r="P19" s="34">
        <f>SUM(P7:P18)</f>
        <v>19562</v>
      </c>
      <c r="Q19" s="33">
        <f>SUM(Q7:Q18)</f>
        <v>52921</v>
      </c>
      <c r="R19" s="220"/>
      <c r="S19" s="54">
        <f>SUM(S7:S18)</f>
        <v>13245</v>
      </c>
      <c r="T19" s="34">
        <f>SUM(T7:T18)</f>
        <v>26028</v>
      </c>
      <c r="U19" s="33">
        <f>SUM(U7:U18)</f>
        <v>47643</v>
      </c>
      <c r="V19" s="34">
        <f>SUM(V7:V18)</f>
        <v>52533</v>
      </c>
      <c r="W19" s="33">
        <f>SUM(W7:W18)</f>
        <v>17290</v>
      </c>
      <c r="X19" s="47">
        <f>SUM(S19:W19)</f>
        <v>156739</v>
      </c>
      <c r="Y19" s="220"/>
    </row>
    <row r="20" spans="1:25" ht="14.25" thickBot="1">
      <c r="A20" s="1" t="s">
        <v>24</v>
      </c>
      <c r="B20" s="40">
        <v>98.1</v>
      </c>
      <c r="C20" s="41">
        <v>84.2</v>
      </c>
      <c r="D20" s="42">
        <v>97.2</v>
      </c>
      <c r="E20" s="221"/>
      <c r="F20" s="44">
        <v>98.3</v>
      </c>
      <c r="G20" s="41">
        <v>92.1</v>
      </c>
      <c r="H20" s="42">
        <v>97.9</v>
      </c>
      <c r="I20" s="221"/>
      <c r="K20" s="223"/>
      <c r="M20" s="91">
        <v>85.7</v>
      </c>
      <c r="N20" s="92">
        <v>78.6</v>
      </c>
      <c r="O20" s="98">
        <v>106</v>
      </c>
      <c r="P20" s="41">
        <v>104.6</v>
      </c>
      <c r="Q20" s="42">
        <v>91.3</v>
      </c>
      <c r="R20" s="221"/>
      <c r="S20" s="44">
        <v>122.9</v>
      </c>
      <c r="T20" s="41">
        <v>97</v>
      </c>
      <c r="U20" s="40">
        <v>106.8</v>
      </c>
      <c r="V20" s="41">
        <v>85.1</v>
      </c>
      <c r="W20" s="40">
        <v>106.1</v>
      </c>
      <c r="X20" s="49">
        <v>97.8</v>
      </c>
      <c r="Y20" s="221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:24" ht="13.5">
      <c r="A23" s="154" t="s">
        <v>40</v>
      </c>
      <c r="B23" s="18">
        <f>SUM(B7:B9)</f>
        <v>139055</v>
      </c>
      <c r="C23" s="18">
        <f>SUM(C7:C9)</f>
        <v>7695</v>
      </c>
      <c r="D23" s="18">
        <f>SUM(D7:D9)</f>
        <v>146750</v>
      </c>
      <c r="F23" s="18">
        <f>SUM(F7:F9)</f>
        <v>137721</v>
      </c>
      <c r="G23" s="18">
        <f>SUM(G7:G9)</f>
        <v>8697</v>
      </c>
      <c r="H23" s="18">
        <f>SUM(H7:H9)</f>
        <v>146418</v>
      </c>
      <c r="K23" t="s">
        <v>18</v>
      </c>
      <c r="M23" s="79">
        <f>SUM(M7:M9)</f>
        <v>2844</v>
      </c>
      <c r="N23" s="79">
        <f>SUM(N7:N9)</f>
        <v>4368</v>
      </c>
      <c r="O23" s="79">
        <f>SUM(O7:O9)</f>
        <v>1284</v>
      </c>
      <c r="P23" s="79">
        <f>SUM(P7:P9)</f>
        <v>5283</v>
      </c>
      <c r="Q23" s="79">
        <f>SUM(Q7:Q9)</f>
        <v>13779</v>
      </c>
      <c r="S23" s="79">
        <f aca="true" t="shared" si="2" ref="S23:X23">SUM(S7:S9)</f>
        <v>3986</v>
      </c>
      <c r="T23" s="79">
        <f t="shared" si="2"/>
        <v>7261</v>
      </c>
      <c r="U23" s="79">
        <f t="shared" si="2"/>
        <v>12407</v>
      </c>
      <c r="V23" s="79">
        <f t="shared" si="2"/>
        <v>12313</v>
      </c>
      <c r="W23" s="79">
        <f t="shared" si="2"/>
        <v>4446</v>
      </c>
      <c r="X23" s="79">
        <f t="shared" si="2"/>
        <v>40413</v>
      </c>
    </row>
    <row r="25" spans="1:24" ht="13.5">
      <c r="A25" s="154" t="s">
        <v>41</v>
      </c>
      <c r="B25" s="18">
        <f>+B7+B8</f>
        <v>88588</v>
      </c>
      <c r="C25" s="18">
        <f aca="true" t="shared" si="3" ref="C25:X25">+C7+C8</f>
        <v>5529</v>
      </c>
      <c r="D25" s="18">
        <f t="shared" si="3"/>
        <v>94117</v>
      </c>
      <c r="E25" s="18"/>
      <c r="F25" s="18">
        <f t="shared" si="3"/>
        <v>88712</v>
      </c>
      <c r="G25" s="18">
        <f t="shared" si="3"/>
        <v>5444</v>
      </c>
      <c r="H25" s="18">
        <f t="shared" si="3"/>
        <v>94156</v>
      </c>
      <c r="I25" s="18"/>
      <c r="J25" s="18"/>
      <c r="K25" s="18"/>
      <c r="L25" s="18"/>
      <c r="M25" s="18">
        <f t="shared" si="3"/>
        <v>1838</v>
      </c>
      <c r="N25" s="18">
        <f t="shared" si="3"/>
        <v>2941</v>
      </c>
      <c r="O25" s="18">
        <f t="shared" si="3"/>
        <v>1030</v>
      </c>
      <c r="P25" s="18">
        <f t="shared" si="3"/>
        <v>3226</v>
      </c>
      <c r="Q25" s="18">
        <f t="shared" si="3"/>
        <v>9035</v>
      </c>
      <c r="R25" s="18"/>
      <c r="S25" s="18">
        <f t="shared" si="3"/>
        <v>2358</v>
      </c>
      <c r="T25" s="18">
        <f t="shared" si="3"/>
        <v>4485</v>
      </c>
      <c r="U25" s="18">
        <f t="shared" si="3"/>
        <v>8577</v>
      </c>
      <c r="V25" s="18">
        <f t="shared" si="3"/>
        <v>7954</v>
      </c>
      <c r="W25" s="18">
        <f t="shared" si="3"/>
        <v>2766</v>
      </c>
      <c r="X25" s="18">
        <f t="shared" si="3"/>
        <v>26140</v>
      </c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  <row r="27" spans="1:24" ht="13.5">
      <c r="A27" s="154" t="s">
        <v>47</v>
      </c>
      <c r="B27" s="18">
        <f>SUM(B7:B12)</f>
        <v>275144</v>
      </c>
      <c r="C27" s="18">
        <f>SUM(C7:C12)</f>
        <v>15994</v>
      </c>
      <c r="D27" s="18">
        <f>SUM(D7:D12)</f>
        <v>291138</v>
      </c>
      <c r="E27" s="18"/>
      <c r="F27" s="18">
        <f>SUM(F7:F12)</f>
        <v>276719</v>
      </c>
      <c r="G27" s="18">
        <f>SUM(G7:G12)</f>
        <v>17552</v>
      </c>
      <c r="H27" s="18">
        <f>SUM(H7:H12)</f>
        <v>294271</v>
      </c>
      <c r="I27" s="18"/>
      <c r="J27" s="18"/>
      <c r="K27" s="176" t="s">
        <v>44</v>
      </c>
      <c r="L27" s="18"/>
      <c r="M27" s="18">
        <f>SUM(M7:M12)</f>
        <v>6267</v>
      </c>
      <c r="N27" s="18">
        <f>SUM(N7:N12)</f>
        <v>8132</v>
      </c>
      <c r="O27" s="18">
        <f>SUM(O7:O12)</f>
        <v>2680</v>
      </c>
      <c r="P27" s="18">
        <f>SUM(P7:P12)</f>
        <v>9961</v>
      </c>
      <c r="Q27" s="18">
        <f>SUM(Q7:Q12)</f>
        <v>27040</v>
      </c>
      <c r="R27" s="18"/>
      <c r="S27" s="18">
        <f aca="true" t="shared" si="4" ref="S27:X27">SUM(S7:S12)</f>
        <v>7332</v>
      </c>
      <c r="T27" s="18">
        <f t="shared" si="4"/>
        <v>13453</v>
      </c>
      <c r="U27" s="18">
        <f t="shared" si="4"/>
        <v>27064</v>
      </c>
      <c r="V27" s="18">
        <f t="shared" si="4"/>
        <v>23864</v>
      </c>
      <c r="W27" s="18">
        <f t="shared" si="4"/>
        <v>8875</v>
      </c>
      <c r="X27" s="18">
        <f t="shared" si="4"/>
        <v>80588</v>
      </c>
    </row>
  </sheetData>
  <sheetProtection/>
  <mergeCells count="8">
    <mergeCell ref="Y19:Y20"/>
    <mergeCell ref="E19:E20"/>
    <mergeCell ref="B5:E5"/>
    <mergeCell ref="F5:I5"/>
    <mergeCell ref="M5:R5"/>
    <mergeCell ref="I19:I20"/>
    <mergeCell ref="K19:K20"/>
    <mergeCell ref="R19:R2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I1">
      <selection activeCell="W7" sqref="W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0" t="s">
        <v>35</v>
      </c>
      <c r="W4" t="s">
        <v>27</v>
      </c>
    </row>
    <row r="5" spans="1:25" ht="14.25" thickBot="1">
      <c r="A5" s="4"/>
      <c r="B5" s="207" t="s">
        <v>19</v>
      </c>
      <c r="C5" s="207"/>
      <c r="D5" s="207"/>
      <c r="E5" s="207"/>
      <c r="F5" s="208" t="s">
        <v>20</v>
      </c>
      <c r="G5" s="209"/>
      <c r="H5" s="209"/>
      <c r="I5" s="210"/>
      <c r="K5" s="4" t="s">
        <v>1</v>
      </c>
      <c r="M5" s="211" t="s">
        <v>2</v>
      </c>
      <c r="N5" s="212"/>
      <c r="O5" s="212"/>
      <c r="P5" s="212"/>
      <c r="Q5" s="212"/>
      <c r="R5" s="213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46869</v>
      </c>
      <c r="C7" s="19">
        <v>3401</v>
      </c>
      <c r="D7" s="18">
        <v>50270</v>
      </c>
      <c r="E7" s="20">
        <v>110.4</v>
      </c>
      <c r="F7" s="21">
        <v>42066</v>
      </c>
      <c r="G7" s="19">
        <v>3134</v>
      </c>
      <c r="H7" s="18">
        <v>45200</v>
      </c>
      <c r="I7" s="20">
        <v>101.3</v>
      </c>
      <c r="K7" s="4">
        <v>140</v>
      </c>
      <c r="M7" s="81">
        <v>1578</v>
      </c>
      <c r="N7" s="82">
        <v>1413</v>
      </c>
      <c r="O7">
        <v>410</v>
      </c>
      <c r="P7" s="19">
        <f aca="true" t="shared" si="0" ref="P7:P18">Q7-O7-N7-M7</f>
        <v>1170</v>
      </c>
      <c r="Q7" s="38">
        <v>4571</v>
      </c>
      <c r="R7" s="32">
        <v>124.8</v>
      </c>
      <c r="S7" s="53">
        <v>893</v>
      </c>
      <c r="T7" s="19">
        <v>2468</v>
      </c>
      <c r="U7" s="18">
        <v>3540</v>
      </c>
      <c r="V7" s="19">
        <v>5042</v>
      </c>
      <c r="W7" s="18">
        <f aca="true" t="shared" si="1" ref="W7:W18">X7-V7-U7-T7-S7</f>
        <v>1597</v>
      </c>
      <c r="X7" s="51">
        <v>13540</v>
      </c>
      <c r="Y7" s="48">
        <v>90.1</v>
      </c>
    </row>
    <row r="8" spans="1:25" ht="13.5">
      <c r="A8" s="17">
        <v>2</v>
      </c>
      <c r="B8" s="18">
        <v>45801</v>
      </c>
      <c r="C8" s="19">
        <v>3107</v>
      </c>
      <c r="D8" s="18">
        <v>48908</v>
      </c>
      <c r="E8" s="23">
        <v>101.3</v>
      </c>
      <c r="F8" s="21">
        <v>45317</v>
      </c>
      <c r="G8" s="19">
        <v>3010</v>
      </c>
      <c r="H8" s="18">
        <v>48327</v>
      </c>
      <c r="I8" s="20">
        <v>103.9</v>
      </c>
      <c r="K8" s="13">
        <v>133</v>
      </c>
      <c r="M8" s="83">
        <v>959</v>
      </c>
      <c r="N8" s="84">
        <v>1607</v>
      </c>
      <c r="O8" s="95">
        <v>454</v>
      </c>
      <c r="P8" s="28">
        <f t="shared" si="0"/>
        <v>1557</v>
      </c>
      <c r="Q8" s="38">
        <v>4577</v>
      </c>
      <c r="R8" s="32">
        <v>109.8</v>
      </c>
      <c r="S8" s="53">
        <v>731</v>
      </c>
      <c r="T8" s="19">
        <v>2033</v>
      </c>
      <c r="U8" s="18">
        <v>2629</v>
      </c>
      <c r="V8" s="19">
        <v>4219</v>
      </c>
      <c r="W8" s="18">
        <f t="shared" si="1"/>
        <v>1283</v>
      </c>
      <c r="X8" s="51">
        <v>10895</v>
      </c>
      <c r="Y8" s="48">
        <v>88.4</v>
      </c>
    </row>
    <row r="9" spans="1:25" ht="13.5">
      <c r="A9" s="17">
        <v>3</v>
      </c>
      <c r="B9" s="18">
        <v>48533</v>
      </c>
      <c r="C9" s="77">
        <v>3222</v>
      </c>
      <c r="D9" s="110">
        <v>51755</v>
      </c>
      <c r="E9" s="76">
        <v>102.9</v>
      </c>
      <c r="F9" s="21">
        <v>49423</v>
      </c>
      <c r="G9" s="19">
        <v>3515</v>
      </c>
      <c r="H9" s="18">
        <v>52938</v>
      </c>
      <c r="I9" s="23">
        <v>100.9</v>
      </c>
      <c r="K9" s="13">
        <v>119</v>
      </c>
      <c r="M9" s="85">
        <v>1636</v>
      </c>
      <c r="N9" s="86">
        <v>1343</v>
      </c>
      <c r="O9" s="96">
        <v>336</v>
      </c>
      <c r="P9" s="28">
        <f t="shared" si="0"/>
        <v>1848</v>
      </c>
      <c r="Q9" s="61">
        <v>5163</v>
      </c>
      <c r="R9" s="65">
        <v>117.6</v>
      </c>
      <c r="S9" s="58">
        <v>1076</v>
      </c>
      <c r="T9" s="57">
        <v>2549</v>
      </c>
      <c r="U9" s="56">
        <v>3782</v>
      </c>
      <c r="V9" s="57">
        <v>4360</v>
      </c>
      <c r="W9" s="27">
        <f t="shared" si="1"/>
        <v>1154</v>
      </c>
      <c r="X9" s="71">
        <v>12921</v>
      </c>
      <c r="Y9" s="48">
        <v>94.8</v>
      </c>
    </row>
    <row r="10" spans="1:25" s="59" customFormat="1" ht="13.5">
      <c r="A10" s="55">
        <v>4</v>
      </c>
      <c r="B10" s="56">
        <v>45941</v>
      </c>
      <c r="C10" s="57">
        <v>3518</v>
      </c>
      <c r="D10" s="56">
        <v>49459</v>
      </c>
      <c r="E10" s="65">
        <v>99.2</v>
      </c>
      <c r="F10" s="58">
        <v>47534</v>
      </c>
      <c r="G10" s="57">
        <v>3561</v>
      </c>
      <c r="H10" s="18">
        <v>51095</v>
      </c>
      <c r="I10" s="66">
        <v>103.9</v>
      </c>
      <c r="K10" s="60">
        <v>120</v>
      </c>
      <c r="M10" s="85">
        <v>1439</v>
      </c>
      <c r="N10" s="86">
        <v>1240</v>
      </c>
      <c r="O10" s="96">
        <v>528</v>
      </c>
      <c r="P10" s="28">
        <f t="shared" si="0"/>
        <v>1472</v>
      </c>
      <c r="Q10" s="61">
        <v>4679</v>
      </c>
      <c r="R10" s="65">
        <v>117.6</v>
      </c>
      <c r="S10" s="53">
        <v>1417</v>
      </c>
      <c r="T10" s="62">
        <v>2320</v>
      </c>
      <c r="U10" s="59">
        <v>3623</v>
      </c>
      <c r="V10" s="62">
        <v>4323</v>
      </c>
      <c r="W10" s="27">
        <f t="shared" si="1"/>
        <v>1207</v>
      </c>
      <c r="X10" s="71">
        <v>12890</v>
      </c>
      <c r="Y10" s="64">
        <v>119.3</v>
      </c>
    </row>
    <row r="11" spans="1:25" s="59" customFormat="1" ht="13.5">
      <c r="A11" s="55">
        <v>5</v>
      </c>
      <c r="B11" s="59">
        <v>42482</v>
      </c>
      <c r="C11" s="62">
        <v>2686</v>
      </c>
      <c r="D11" s="56">
        <v>45168</v>
      </c>
      <c r="E11" s="65">
        <v>95.8</v>
      </c>
      <c r="F11" s="53">
        <v>43527</v>
      </c>
      <c r="G11" s="62">
        <v>3201</v>
      </c>
      <c r="H11" s="56">
        <v>46728</v>
      </c>
      <c r="I11" s="65">
        <v>103.4</v>
      </c>
      <c r="K11" s="60">
        <v>128</v>
      </c>
      <c r="M11" s="87">
        <v>1502</v>
      </c>
      <c r="N11" s="88">
        <v>1241</v>
      </c>
      <c r="O11" s="59">
        <v>144</v>
      </c>
      <c r="P11" s="28">
        <f t="shared" si="0"/>
        <v>1590</v>
      </c>
      <c r="Q11" s="112">
        <v>4477</v>
      </c>
      <c r="R11" s="114">
        <v>98.9</v>
      </c>
      <c r="S11" s="53">
        <v>1166</v>
      </c>
      <c r="T11" s="62">
        <v>2407</v>
      </c>
      <c r="U11" s="59">
        <v>4010</v>
      </c>
      <c r="V11" s="62">
        <v>5462</v>
      </c>
      <c r="W11" s="27">
        <f t="shared" si="1"/>
        <v>1406</v>
      </c>
      <c r="X11" s="71">
        <v>14451</v>
      </c>
      <c r="Y11" s="64">
        <v>105.2</v>
      </c>
    </row>
    <row r="12" spans="1:25" ht="13.5">
      <c r="A12" s="17">
        <v>6</v>
      </c>
      <c r="B12" s="18">
        <v>47919</v>
      </c>
      <c r="C12" s="62">
        <v>2931</v>
      </c>
      <c r="D12" s="18">
        <v>50850</v>
      </c>
      <c r="E12" s="20">
        <v>107.7</v>
      </c>
      <c r="F12" s="53">
        <v>49128</v>
      </c>
      <c r="G12" s="62">
        <v>3207</v>
      </c>
      <c r="H12" s="18">
        <v>52335</v>
      </c>
      <c r="I12" s="111">
        <v>107</v>
      </c>
      <c r="K12" s="13">
        <v>111</v>
      </c>
      <c r="M12" s="21">
        <v>1536</v>
      </c>
      <c r="N12" s="116">
        <v>1326</v>
      </c>
      <c r="O12" s="18">
        <v>668</v>
      </c>
      <c r="P12" s="28">
        <f t="shared" si="0"/>
        <v>1972</v>
      </c>
      <c r="Q12" s="38">
        <v>5502</v>
      </c>
      <c r="R12" s="65">
        <v>115.5</v>
      </c>
      <c r="S12" s="53">
        <v>1461</v>
      </c>
      <c r="T12" s="62">
        <v>1898</v>
      </c>
      <c r="U12" s="59">
        <v>3695</v>
      </c>
      <c r="V12" s="62">
        <v>5731</v>
      </c>
      <c r="W12" s="27">
        <f t="shared" si="1"/>
        <v>1319</v>
      </c>
      <c r="X12" s="71">
        <v>14104</v>
      </c>
      <c r="Y12" s="67">
        <v>95.7</v>
      </c>
    </row>
    <row r="13" spans="1:25" ht="13.5">
      <c r="A13" s="17">
        <v>7</v>
      </c>
      <c r="B13" s="18">
        <v>48242</v>
      </c>
      <c r="C13" s="62">
        <v>3389</v>
      </c>
      <c r="D13" s="18">
        <v>51631</v>
      </c>
      <c r="E13" s="20">
        <v>105.8</v>
      </c>
      <c r="F13" s="53">
        <v>49708</v>
      </c>
      <c r="G13" s="62">
        <v>2969</v>
      </c>
      <c r="H13" s="18">
        <v>52677</v>
      </c>
      <c r="I13" s="111">
        <v>108.5</v>
      </c>
      <c r="K13" s="13">
        <v>108</v>
      </c>
      <c r="M13" s="115">
        <v>1286</v>
      </c>
      <c r="N13" s="116">
        <v>1877</v>
      </c>
      <c r="O13" s="18">
        <v>434</v>
      </c>
      <c r="P13" s="28">
        <f t="shared" si="0"/>
        <v>1331</v>
      </c>
      <c r="Q13" s="38">
        <v>4928</v>
      </c>
      <c r="R13" s="65">
        <v>118.9</v>
      </c>
      <c r="S13" s="53">
        <v>713</v>
      </c>
      <c r="T13" s="62">
        <v>1655</v>
      </c>
      <c r="U13" s="59">
        <v>3532</v>
      </c>
      <c r="V13" s="62">
        <v>4243</v>
      </c>
      <c r="W13" s="27">
        <f t="shared" si="1"/>
        <v>1616</v>
      </c>
      <c r="X13" s="71">
        <v>11759</v>
      </c>
      <c r="Y13" s="67">
        <v>86.3</v>
      </c>
    </row>
    <row r="14" spans="1:25" ht="13.5">
      <c r="A14" s="17">
        <v>8</v>
      </c>
      <c r="B14" s="18">
        <v>47135</v>
      </c>
      <c r="C14" s="22">
        <v>3064</v>
      </c>
      <c r="D14" s="18">
        <v>50199</v>
      </c>
      <c r="E14" s="20">
        <v>102.5</v>
      </c>
      <c r="F14" s="53">
        <v>40706</v>
      </c>
      <c r="G14" s="62">
        <v>2631</v>
      </c>
      <c r="H14" s="18">
        <v>43337</v>
      </c>
      <c r="I14" s="23">
        <v>104.1</v>
      </c>
      <c r="K14" s="13">
        <v>148</v>
      </c>
      <c r="M14" s="115">
        <v>1089</v>
      </c>
      <c r="N14" s="116">
        <v>1430</v>
      </c>
      <c r="O14" s="18">
        <v>505</v>
      </c>
      <c r="P14" s="28">
        <f t="shared" si="0"/>
        <v>1792</v>
      </c>
      <c r="Q14" s="51">
        <v>4816</v>
      </c>
      <c r="R14" s="65">
        <v>98.7</v>
      </c>
      <c r="S14" s="53">
        <v>411</v>
      </c>
      <c r="T14" s="62">
        <v>2459</v>
      </c>
      <c r="U14" s="59">
        <v>3348</v>
      </c>
      <c r="V14" s="62">
        <v>5662</v>
      </c>
      <c r="W14" s="27">
        <f t="shared" si="1"/>
        <v>1703</v>
      </c>
      <c r="X14" s="71">
        <v>13583</v>
      </c>
      <c r="Y14" s="67">
        <v>99.2</v>
      </c>
    </row>
    <row r="15" spans="1:25" ht="13.5">
      <c r="A15" s="17">
        <v>9</v>
      </c>
      <c r="B15" s="18">
        <v>49083</v>
      </c>
      <c r="C15" s="22">
        <v>2752</v>
      </c>
      <c r="D15" s="18">
        <v>51835</v>
      </c>
      <c r="E15" s="20">
        <v>103.4</v>
      </c>
      <c r="F15" s="53">
        <v>48686</v>
      </c>
      <c r="G15" s="62">
        <v>2672</v>
      </c>
      <c r="H15" s="18">
        <v>51358</v>
      </c>
      <c r="I15" s="20">
        <v>104.7</v>
      </c>
      <c r="K15" s="13">
        <v>126</v>
      </c>
      <c r="M15" s="115">
        <v>843</v>
      </c>
      <c r="N15" s="116">
        <v>1887</v>
      </c>
      <c r="O15" s="18">
        <v>545</v>
      </c>
      <c r="P15" s="28">
        <f t="shared" si="0"/>
        <v>1460</v>
      </c>
      <c r="Q15" s="51">
        <v>4735</v>
      </c>
      <c r="R15" s="65">
        <v>102.9</v>
      </c>
      <c r="S15" s="53">
        <v>621</v>
      </c>
      <c r="T15" s="62">
        <v>2053</v>
      </c>
      <c r="U15" s="59">
        <v>3497</v>
      </c>
      <c r="V15" s="62">
        <v>5581</v>
      </c>
      <c r="W15" s="27">
        <f t="shared" si="1"/>
        <v>1332</v>
      </c>
      <c r="X15" s="71">
        <v>13084</v>
      </c>
      <c r="Y15" s="67">
        <v>85.7</v>
      </c>
    </row>
    <row r="16" spans="1:25" ht="13.5">
      <c r="A16" s="17">
        <v>10</v>
      </c>
      <c r="B16" s="18">
        <v>51066</v>
      </c>
      <c r="C16" s="22">
        <v>3714</v>
      </c>
      <c r="D16" s="18">
        <v>54780</v>
      </c>
      <c r="E16" s="20">
        <v>109.4</v>
      </c>
      <c r="F16" s="53">
        <v>50569</v>
      </c>
      <c r="G16" s="62">
        <v>2981</v>
      </c>
      <c r="H16" s="18">
        <v>53550</v>
      </c>
      <c r="I16" s="111">
        <v>104.7</v>
      </c>
      <c r="K16" s="13">
        <v>123</v>
      </c>
      <c r="M16" s="115">
        <v>1071</v>
      </c>
      <c r="N16" s="116">
        <v>1894</v>
      </c>
      <c r="O16" s="18">
        <v>503</v>
      </c>
      <c r="P16" s="28">
        <f t="shared" si="0"/>
        <v>1415</v>
      </c>
      <c r="Q16" s="51">
        <v>4883</v>
      </c>
      <c r="R16" s="65">
        <v>97.6</v>
      </c>
      <c r="S16" s="53">
        <v>935</v>
      </c>
      <c r="T16" s="62">
        <v>2462</v>
      </c>
      <c r="U16" s="59">
        <v>5202</v>
      </c>
      <c r="V16" s="62">
        <v>6264</v>
      </c>
      <c r="W16" s="27">
        <f t="shared" si="1"/>
        <v>1251</v>
      </c>
      <c r="X16" s="71">
        <v>16114</v>
      </c>
      <c r="Y16" s="67">
        <v>102.3</v>
      </c>
    </row>
    <row r="17" spans="1:25" ht="13.5">
      <c r="A17" s="17">
        <v>11</v>
      </c>
      <c r="B17" s="18">
        <v>39791</v>
      </c>
      <c r="C17" s="22">
        <v>3395</v>
      </c>
      <c r="D17" s="18">
        <v>43186</v>
      </c>
      <c r="E17" s="20">
        <v>101.5</v>
      </c>
      <c r="F17" s="53">
        <v>48275</v>
      </c>
      <c r="G17" s="62">
        <v>2980</v>
      </c>
      <c r="H17" s="18">
        <v>51255</v>
      </c>
      <c r="I17" s="20">
        <v>99.5</v>
      </c>
      <c r="K17" s="13">
        <v>112</v>
      </c>
      <c r="M17" s="115">
        <v>1166</v>
      </c>
      <c r="N17" s="116">
        <v>1697</v>
      </c>
      <c r="O17" s="18">
        <v>334</v>
      </c>
      <c r="P17" s="28">
        <f t="shared" si="0"/>
        <v>1478</v>
      </c>
      <c r="Q17" s="51">
        <v>4675</v>
      </c>
      <c r="R17" s="65">
        <v>85.2</v>
      </c>
      <c r="S17" s="53">
        <v>591</v>
      </c>
      <c r="T17" s="62">
        <v>2028</v>
      </c>
      <c r="U17" s="59">
        <v>3901</v>
      </c>
      <c r="V17" s="62">
        <v>6549</v>
      </c>
      <c r="W17" s="27">
        <f t="shared" si="1"/>
        <v>1107</v>
      </c>
      <c r="X17" s="71">
        <v>14176</v>
      </c>
      <c r="Y17" s="67">
        <v>110.9</v>
      </c>
    </row>
    <row r="18" spans="1:25" ht="14.25" thickBot="1">
      <c r="A18" s="101">
        <v>12</v>
      </c>
      <c r="B18" s="18">
        <v>46417</v>
      </c>
      <c r="C18" s="22">
        <v>3075</v>
      </c>
      <c r="D18" s="18">
        <v>49492</v>
      </c>
      <c r="E18" s="24">
        <v>98.9</v>
      </c>
      <c r="F18" s="70">
        <v>42120</v>
      </c>
      <c r="G18" s="69">
        <v>3108</v>
      </c>
      <c r="H18" s="78">
        <v>45228</v>
      </c>
      <c r="I18" s="24">
        <v>101</v>
      </c>
      <c r="K18" s="8">
        <v>137</v>
      </c>
      <c r="M18" s="119">
        <v>1139</v>
      </c>
      <c r="N18" s="117">
        <v>1996</v>
      </c>
      <c r="O18" s="118">
        <v>237</v>
      </c>
      <c r="P18" s="106">
        <f t="shared" si="0"/>
        <v>1609</v>
      </c>
      <c r="Q18" s="113">
        <v>4981</v>
      </c>
      <c r="R18" s="50">
        <v>86.9</v>
      </c>
      <c r="S18" s="53">
        <v>766</v>
      </c>
      <c r="T18" s="62">
        <v>2511</v>
      </c>
      <c r="U18" s="59">
        <v>3867</v>
      </c>
      <c r="V18" s="62">
        <v>4327</v>
      </c>
      <c r="W18" s="27">
        <f t="shared" si="1"/>
        <v>1318</v>
      </c>
      <c r="X18" s="113">
        <v>12789</v>
      </c>
      <c r="Y18" s="50">
        <v>116.9</v>
      </c>
    </row>
    <row r="19" spans="1:25" ht="13.5">
      <c r="A19" s="25" t="s">
        <v>17</v>
      </c>
      <c r="B19" s="33">
        <f>SUM(B7:B18)</f>
        <v>559279</v>
      </c>
      <c r="C19" s="34">
        <f>SUM(C7:C18)</f>
        <v>38254</v>
      </c>
      <c r="D19" s="35">
        <f>SUM(D7:D18)</f>
        <v>597533</v>
      </c>
      <c r="E19" s="32"/>
      <c r="F19" s="36">
        <f>SUM(F7:F18)</f>
        <v>557059</v>
      </c>
      <c r="G19" s="37">
        <f>SUM(G7:G18)</f>
        <v>36969</v>
      </c>
      <c r="H19" s="38">
        <f>F19+G19</f>
        <v>594028</v>
      </c>
      <c r="I19" s="39"/>
      <c r="K19" s="13"/>
      <c r="M19" s="89">
        <f>SUM(M7:M18)</f>
        <v>15244</v>
      </c>
      <c r="N19" s="90">
        <f>SUM(N7:N18)</f>
        <v>18951</v>
      </c>
      <c r="O19" s="121">
        <f>SUM(O7:O18)</f>
        <v>5098</v>
      </c>
      <c r="P19" s="34">
        <f>SUM(P7:P18)</f>
        <v>18694</v>
      </c>
      <c r="Q19" s="33">
        <f>SUM(Q7:Q18)</f>
        <v>57987</v>
      </c>
      <c r="R19" s="39"/>
      <c r="S19" s="54">
        <f>SUM(S7:S18)</f>
        <v>10781</v>
      </c>
      <c r="T19" s="34">
        <f>SUM(T7:T18)</f>
        <v>26843</v>
      </c>
      <c r="U19" s="33">
        <f>SUM(U7:U18)</f>
        <v>44626</v>
      </c>
      <c r="V19" s="34">
        <f>SUM(V7:V18)</f>
        <v>61763</v>
      </c>
      <c r="W19" s="33">
        <f>SUM(W7:W18)</f>
        <v>16293</v>
      </c>
      <c r="X19" s="47">
        <f>SUM(S19:W19)</f>
        <v>160306</v>
      </c>
      <c r="Y19" s="67"/>
    </row>
    <row r="20" spans="1:25" ht="14.25" thickBot="1">
      <c r="A20" s="1" t="s">
        <v>24</v>
      </c>
      <c r="B20" s="40">
        <v>103.2</v>
      </c>
      <c r="C20" s="41">
        <v>102.8</v>
      </c>
      <c r="D20" s="42">
        <v>103.2</v>
      </c>
      <c r="E20" s="43"/>
      <c r="F20" s="44">
        <v>104.1</v>
      </c>
      <c r="G20" s="41">
        <v>96.4</v>
      </c>
      <c r="H20" s="42">
        <v>103.6</v>
      </c>
      <c r="I20" s="46"/>
      <c r="K20" s="8"/>
      <c r="M20" s="91">
        <v>89.5</v>
      </c>
      <c r="N20" s="92">
        <v>119.4</v>
      </c>
      <c r="O20" s="98">
        <v>106.3</v>
      </c>
      <c r="P20" s="41">
        <v>106.1</v>
      </c>
      <c r="Q20" s="42">
        <v>104.8</v>
      </c>
      <c r="R20" s="46"/>
      <c r="S20" s="44">
        <v>101.5</v>
      </c>
      <c r="T20" s="41">
        <v>110.1</v>
      </c>
      <c r="U20" s="40">
        <v>114.8</v>
      </c>
      <c r="V20" s="41">
        <v>85.4</v>
      </c>
      <c r="W20" s="40">
        <v>101.2</v>
      </c>
      <c r="X20" s="49">
        <v>98.8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0" t="s">
        <v>30</v>
      </c>
      <c r="W4" t="s">
        <v>27</v>
      </c>
    </row>
    <row r="5" spans="1:25" ht="14.25" thickBot="1">
      <c r="A5" s="4"/>
      <c r="B5" s="207" t="s">
        <v>19</v>
      </c>
      <c r="C5" s="207"/>
      <c r="D5" s="207"/>
      <c r="E5" s="207"/>
      <c r="F5" s="208" t="s">
        <v>20</v>
      </c>
      <c r="G5" s="209"/>
      <c r="H5" s="209"/>
      <c r="I5" s="210"/>
      <c r="K5" s="4" t="s">
        <v>1</v>
      </c>
      <c r="M5" s="211" t="s">
        <v>2</v>
      </c>
      <c r="N5" s="212"/>
      <c r="O5" s="212"/>
      <c r="P5" s="212"/>
      <c r="Q5" s="212"/>
      <c r="R5" s="213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42841</v>
      </c>
      <c r="C7" s="19">
        <v>2699</v>
      </c>
      <c r="D7" s="18">
        <f aca="true" t="shared" si="0" ref="D7:D18">B7+C7</f>
        <v>45540</v>
      </c>
      <c r="E7" s="20">
        <v>104</v>
      </c>
      <c r="F7" s="21">
        <v>41819</v>
      </c>
      <c r="G7" s="19">
        <v>2805</v>
      </c>
      <c r="H7" s="18">
        <f aca="true" t="shared" si="1" ref="H7:H19">F7+G7</f>
        <v>44624</v>
      </c>
      <c r="I7" s="20">
        <v>103.1</v>
      </c>
      <c r="K7" s="4">
        <v>139</v>
      </c>
      <c r="M7" s="81">
        <v>852</v>
      </c>
      <c r="N7" s="82">
        <v>1159</v>
      </c>
      <c r="O7">
        <v>297</v>
      </c>
      <c r="P7" s="19">
        <f aca="true" t="shared" si="2" ref="P7:P18">Q7-O7-N7-M7</f>
        <v>1356</v>
      </c>
      <c r="Q7" s="38">
        <v>3664</v>
      </c>
      <c r="R7" s="32">
        <v>97.7</v>
      </c>
      <c r="S7" s="53">
        <v>924</v>
      </c>
      <c r="T7" s="19">
        <v>2025</v>
      </c>
      <c r="U7" s="18">
        <v>3196</v>
      </c>
      <c r="V7" s="19">
        <v>7178</v>
      </c>
      <c r="W7" s="18">
        <f aca="true" t="shared" si="3" ref="W7:W18">X7-V7-U7-T7-S7</f>
        <v>1700</v>
      </c>
      <c r="X7" s="51">
        <v>15023</v>
      </c>
      <c r="Y7" s="48">
        <v>92.9</v>
      </c>
    </row>
    <row r="8" spans="1:25" ht="13.5">
      <c r="A8" s="17">
        <v>2</v>
      </c>
      <c r="B8" s="18">
        <v>45377</v>
      </c>
      <c r="C8" s="19">
        <v>2898</v>
      </c>
      <c r="D8" s="18">
        <f t="shared" si="0"/>
        <v>48275</v>
      </c>
      <c r="E8" s="23">
        <v>104.8</v>
      </c>
      <c r="F8" s="21">
        <v>43442</v>
      </c>
      <c r="G8" s="19">
        <v>3089</v>
      </c>
      <c r="H8" s="18">
        <f t="shared" si="1"/>
        <v>46531</v>
      </c>
      <c r="I8" s="20">
        <v>102.3</v>
      </c>
      <c r="K8" s="13">
        <v>137</v>
      </c>
      <c r="M8" s="83">
        <v>1290</v>
      </c>
      <c r="N8" s="84">
        <v>1156</v>
      </c>
      <c r="O8" s="95">
        <v>443</v>
      </c>
      <c r="P8" s="28">
        <f t="shared" si="2"/>
        <v>1278</v>
      </c>
      <c r="Q8" s="38">
        <v>4167</v>
      </c>
      <c r="R8" s="32">
        <v>106.2</v>
      </c>
      <c r="S8" s="53">
        <v>648</v>
      </c>
      <c r="T8" s="19">
        <v>1802</v>
      </c>
      <c r="U8" s="18">
        <v>3883</v>
      </c>
      <c r="V8" s="19">
        <v>4759</v>
      </c>
      <c r="W8" s="18">
        <f t="shared" si="3"/>
        <v>1232</v>
      </c>
      <c r="X8" s="51">
        <v>12324</v>
      </c>
      <c r="Y8" s="48">
        <v>77.1</v>
      </c>
    </row>
    <row r="9" spans="1:25" ht="13.5">
      <c r="A9" s="17">
        <v>3</v>
      </c>
      <c r="B9" s="18">
        <v>47931</v>
      </c>
      <c r="C9" s="77">
        <v>2383</v>
      </c>
      <c r="D9" s="110">
        <f t="shared" si="0"/>
        <v>50314</v>
      </c>
      <c r="E9" s="76">
        <v>108.4</v>
      </c>
      <c r="F9" s="21">
        <v>49270</v>
      </c>
      <c r="G9" s="19">
        <v>3209</v>
      </c>
      <c r="H9" s="18">
        <f t="shared" si="1"/>
        <v>52479</v>
      </c>
      <c r="I9" s="23">
        <v>106.1</v>
      </c>
      <c r="K9" s="13">
        <v>118</v>
      </c>
      <c r="M9" s="85">
        <v>1316</v>
      </c>
      <c r="N9" s="86">
        <v>1051</v>
      </c>
      <c r="O9" s="96">
        <v>429</v>
      </c>
      <c r="P9" s="28">
        <f t="shared" si="2"/>
        <v>1596</v>
      </c>
      <c r="Q9" s="61">
        <v>4392</v>
      </c>
      <c r="R9" s="65">
        <v>104.3</v>
      </c>
      <c r="S9" s="58">
        <v>616</v>
      </c>
      <c r="T9" s="57">
        <v>2046</v>
      </c>
      <c r="U9" s="56">
        <v>2930</v>
      </c>
      <c r="V9" s="57">
        <v>6437</v>
      </c>
      <c r="W9" s="27">
        <f t="shared" si="3"/>
        <v>1595</v>
      </c>
      <c r="X9" s="71">
        <v>13624</v>
      </c>
      <c r="Y9" s="48">
        <v>102.5</v>
      </c>
    </row>
    <row r="10" spans="1:25" s="59" customFormat="1" ht="13.5">
      <c r="A10" s="55">
        <v>4</v>
      </c>
      <c r="B10" s="56">
        <v>47132</v>
      </c>
      <c r="C10" s="57">
        <v>2747</v>
      </c>
      <c r="D10" s="56">
        <f t="shared" si="0"/>
        <v>49879</v>
      </c>
      <c r="E10" s="65">
        <v>106.3</v>
      </c>
      <c r="F10" s="58">
        <v>45834</v>
      </c>
      <c r="G10" s="57">
        <v>3329</v>
      </c>
      <c r="H10" s="18">
        <f t="shared" si="1"/>
        <v>49163</v>
      </c>
      <c r="I10" s="66">
        <v>105.1</v>
      </c>
      <c r="K10" s="60">
        <v>127</v>
      </c>
      <c r="M10" s="85">
        <v>1268</v>
      </c>
      <c r="N10" s="86">
        <v>764</v>
      </c>
      <c r="O10" s="96">
        <v>429</v>
      </c>
      <c r="P10" s="28">
        <f t="shared" si="2"/>
        <v>1519</v>
      </c>
      <c r="Q10" s="61">
        <v>3980</v>
      </c>
      <c r="R10" s="65">
        <v>90.3</v>
      </c>
      <c r="S10" s="53">
        <v>572</v>
      </c>
      <c r="T10" s="62">
        <v>1819</v>
      </c>
      <c r="U10" s="59">
        <v>2348</v>
      </c>
      <c r="V10" s="62">
        <v>4748</v>
      </c>
      <c r="W10" s="27">
        <f t="shared" si="3"/>
        <v>1317</v>
      </c>
      <c r="X10" s="71">
        <v>10804</v>
      </c>
      <c r="Y10" s="64">
        <v>99.7</v>
      </c>
    </row>
    <row r="11" spans="1:25" s="59" customFormat="1" ht="13.5">
      <c r="A11" s="55">
        <v>5</v>
      </c>
      <c r="B11" s="59">
        <v>43552</v>
      </c>
      <c r="C11" s="62">
        <v>3582</v>
      </c>
      <c r="D11" s="56">
        <f t="shared" si="0"/>
        <v>47134</v>
      </c>
      <c r="E11" s="65">
        <v>109</v>
      </c>
      <c r="F11" s="53">
        <v>42232</v>
      </c>
      <c r="G11" s="62">
        <v>2979</v>
      </c>
      <c r="H11" s="56">
        <f t="shared" si="1"/>
        <v>45211</v>
      </c>
      <c r="I11" s="65">
        <v>104.7</v>
      </c>
      <c r="K11" s="60">
        <v>142</v>
      </c>
      <c r="M11" s="87">
        <v>1239</v>
      </c>
      <c r="N11" s="88">
        <v>1309</v>
      </c>
      <c r="O11" s="59">
        <v>437</v>
      </c>
      <c r="P11" s="28">
        <f t="shared" si="2"/>
        <v>1541</v>
      </c>
      <c r="Q11" s="112">
        <v>4526</v>
      </c>
      <c r="R11" s="114">
        <v>111.3</v>
      </c>
      <c r="S11" s="53">
        <v>303</v>
      </c>
      <c r="T11" s="62">
        <v>2391</v>
      </c>
      <c r="U11" s="59">
        <v>4212</v>
      </c>
      <c r="V11" s="62">
        <v>5683</v>
      </c>
      <c r="W11" s="27">
        <f t="shared" si="3"/>
        <v>1149</v>
      </c>
      <c r="X11" s="71">
        <v>13738</v>
      </c>
      <c r="Y11" s="64">
        <v>92.2</v>
      </c>
    </row>
    <row r="12" spans="1:25" ht="13.5">
      <c r="A12" s="17">
        <v>6</v>
      </c>
      <c r="B12" s="18">
        <v>44195</v>
      </c>
      <c r="C12" s="62">
        <v>3036</v>
      </c>
      <c r="D12" s="18">
        <f t="shared" si="0"/>
        <v>47231</v>
      </c>
      <c r="E12" s="20">
        <v>98.3</v>
      </c>
      <c r="F12" s="53">
        <v>45548</v>
      </c>
      <c r="G12" s="62">
        <v>3341</v>
      </c>
      <c r="H12" s="18">
        <f t="shared" si="1"/>
        <v>48889</v>
      </c>
      <c r="I12" s="111">
        <v>98.9</v>
      </c>
      <c r="K12" s="13">
        <v>128</v>
      </c>
      <c r="M12" s="21">
        <v>1360</v>
      </c>
      <c r="N12" s="116">
        <v>1448</v>
      </c>
      <c r="O12" s="18">
        <v>370</v>
      </c>
      <c r="P12" s="28">
        <f t="shared" si="2"/>
        <v>1586</v>
      </c>
      <c r="Q12" s="38">
        <v>4764</v>
      </c>
      <c r="R12" s="65">
        <v>98</v>
      </c>
      <c r="S12" s="53">
        <v>1195</v>
      </c>
      <c r="T12" s="62">
        <v>2144</v>
      </c>
      <c r="U12" s="59">
        <v>3212</v>
      </c>
      <c r="V12" s="62">
        <v>6949</v>
      </c>
      <c r="W12" s="27">
        <f t="shared" si="3"/>
        <v>1231</v>
      </c>
      <c r="X12" s="71">
        <v>14731</v>
      </c>
      <c r="Y12" s="67">
        <v>106.5</v>
      </c>
    </row>
    <row r="13" spans="1:25" ht="13.5">
      <c r="A13" s="17">
        <v>7</v>
      </c>
      <c r="B13" s="18">
        <v>45262</v>
      </c>
      <c r="C13" s="62">
        <v>3525</v>
      </c>
      <c r="D13" s="18">
        <f t="shared" si="0"/>
        <v>48787</v>
      </c>
      <c r="E13" s="20">
        <v>95.1</v>
      </c>
      <c r="F13" s="53">
        <v>45416</v>
      </c>
      <c r="G13" s="62">
        <v>3131</v>
      </c>
      <c r="H13" s="18">
        <f t="shared" si="1"/>
        <v>48547</v>
      </c>
      <c r="I13" s="111">
        <v>97.2</v>
      </c>
      <c r="K13" s="13">
        <v>130</v>
      </c>
      <c r="M13" s="115">
        <v>1147</v>
      </c>
      <c r="N13" s="116">
        <v>1274</v>
      </c>
      <c r="O13" s="18">
        <v>360</v>
      </c>
      <c r="P13" s="28">
        <f t="shared" si="2"/>
        <v>1362</v>
      </c>
      <c r="Q13" s="38">
        <v>4143</v>
      </c>
      <c r="R13" s="65">
        <v>95.3</v>
      </c>
      <c r="S13" s="53">
        <v>1287</v>
      </c>
      <c r="T13" s="62">
        <v>2029</v>
      </c>
      <c r="U13" s="59">
        <v>4295</v>
      </c>
      <c r="V13" s="62">
        <v>4791</v>
      </c>
      <c r="W13" s="27">
        <f t="shared" si="3"/>
        <v>1231</v>
      </c>
      <c r="X13" s="71">
        <v>13633</v>
      </c>
      <c r="Y13" s="67">
        <v>106.7</v>
      </c>
    </row>
    <row r="14" spans="1:25" ht="13.5">
      <c r="A14" s="17">
        <v>8</v>
      </c>
      <c r="B14" s="18">
        <v>45598</v>
      </c>
      <c r="C14" s="22">
        <v>3375</v>
      </c>
      <c r="D14" s="18">
        <f t="shared" si="0"/>
        <v>48973</v>
      </c>
      <c r="E14" s="20">
        <v>113.1</v>
      </c>
      <c r="F14" s="53">
        <v>38494</v>
      </c>
      <c r="G14" s="62">
        <v>3147</v>
      </c>
      <c r="H14" s="18">
        <f t="shared" si="1"/>
        <v>41641</v>
      </c>
      <c r="I14" s="23">
        <v>99.4</v>
      </c>
      <c r="K14" s="13">
        <v>169</v>
      </c>
      <c r="M14" s="115">
        <v>1447</v>
      </c>
      <c r="N14" s="116">
        <v>1502</v>
      </c>
      <c r="O14" s="18">
        <v>378</v>
      </c>
      <c r="P14" s="28">
        <f t="shared" si="2"/>
        <v>1552</v>
      </c>
      <c r="Q14" s="51">
        <v>4879</v>
      </c>
      <c r="R14" s="65">
        <v>116</v>
      </c>
      <c r="S14" s="53">
        <v>807</v>
      </c>
      <c r="T14" s="62">
        <v>2113</v>
      </c>
      <c r="U14" s="59">
        <v>2829</v>
      </c>
      <c r="V14" s="62">
        <v>6623</v>
      </c>
      <c r="W14" s="27">
        <f t="shared" si="3"/>
        <v>1327</v>
      </c>
      <c r="X14" s="71">
        <v>13699</v>
      </c>
      <c r="Y14" s="67">
        <v>109.1</v>
      </c>
    </row>
    <row r="15" spans="1:25" ht="13.5">
      <c r="A15" s="17">
        <v>9</v>
      </c>
      <c r="B15" s="18">
        <v>47366</v>
      </c>
      <c r="C15" s="22">
        <v>2774</v>
      </c>
      <c r="D15" s="18">
        <f t="shared" si="0"/>
        <v>50140</v>
      </c>
      <c r="E15" s="20">
        <v>101.1</v>
      </c>
      <c r="F15" s="53">
        <v>46031</v>
      </c>
      <c r="G15" s="62">
        <v>3030</v>
      </c>
      <c r="H15" s="18">
        <f t="shared" si="1"/>
        <v>49061</v>
      </c>
      <c r="I15" s="20">
        <v>98.7</v>
      </c>
      <c r="K15" s="13">
        <v>145</v>
      </c>
      <c r="M15" s="115">
        <v>1066</v>
      </c>
      <c r="N15" s="116">
        <v>1478</v>
      </c>
      <c r="O15" s="18">
        <v>443</v>
      </c>
      <c r="P15" s="28">
        <f t="shared" si="2"/>
        <v>1614</v>
      </c>
      <c r="Q15" s="51">
        <v>4601</v>
      </c>
      <c r="R15" s="65">
        <v>124.5</v>
      </c>
      <c r="S15" s="53">
        <v>1120</v>
      </c>
      <c r="T15" s="62">
        <v>2284</v>
      </c>
      <c r="U15" s="59">
        <v>3702</v>
      </c>
      <c r="V15" s="62">
        <v>6901</v>
      </c>
      <c r="W15" s="27">
        <f t="shared" si="3"/>
        <v>1255</v>
      </c>
      <c r="X15" s="71">
        <v>15262</v>
      </c>
      <c r="Y15" s="67">
        <v>102.4</v>
      </c>
    </row>
    <row r="16" spans="1:25" ht="13.5">
      <c r="A16" s="17">
        <v>10</v>
      </c>
      <c r="B16" s="18">
        <v>46560</v>
      </c>
      <c r="C16" s="22">
        <v>3498</v>
      </c>
      <c r="D16" s="18">
        <v>50058</v>
      </c>
      <c r="E16" s="20">
        <v>103.7</v>
      </c>
      <c r="F16" s="53">
        <v>47713</v>
      </c>
      <c r="G16" s="62">
        <v>3444</v>
      </c>
      <c r="H16" s="18">
        <f t="shared" si="1"/>
        <v>51157</v>
      </c>
      <c r="I16" s="111">
        <v>101.1</v>
      </c>
      <c r="K16" s="13">
        <v>137</v>
      </c>
      <c r="M16" s="115">
        <v>2272</v>
      </c>
      <c r="N16" s="116">
        <v>1123</v>
      </c>
      <c r="O16" s="18">
        <v>368</v>
      </c>
      <c r="P16" s="28">
        <f t="shared" si="2"/>
        <v>1238</v>
      </c>
      <c r="Q16" s="51">
        <v>5001</v>
      </c>
      <c r="R16" s="65">
        <v>129.3</v>
      </c>
      <c r="S16" s="53">
        <v>1470</v>
      </c>
      <c r="T16" s="62">
        <v>2187</v>
      </c>
      <c r="U16" s="59">
        <v>4265</v>
      </c>
      <c r="V16" s="62">
        <v>6546</v>
      </c>
      <c r="W16" s="27">
        <f t="shared" si="3"/>
        <v>1283</v>
      </c>
      <c r="X16" s="71">
        <v>15751</v>
      </c>
      <c r="Y16" s="67">
        <v>106.7</v>
      </c>
    </row>
    <row r="17" spans="1:25" ht="13.5">
      <c r="A17" s="17">
        <v>11</v>
      </c>
      <c r="B17" s="18">
        <v>39108</v>
      </c>
      <c r="C17" s="22">
        <v>3436</v>
      </c>
      <c r="D17" s="18">
        <f t="shared" si="0"/>
        <v>42544</v>
      </c>
      <c r="E17" s="20">
        <v>99.6</v>
      </c>
      <c r="F17" s="53">
        <v>48086</v>
      </c>
      <c r="G17" s="62">
        <v>3403</v>
      </c>
      <c r="H17" s="18">
        <f t="shared" si="1"/>
        <v>51489</v>
      </c>
      <c r="I17" s="20">
        <v>105.3</v>
      </c>
      <c r="K17" s="13">
        <v>119</v>
      </c>
      <c r="M17" s="115">
        <v>1745</v>
      </c>
      <c r="N17" s="116">
        <v>2000</v>
      </c>
      <c r="O17" s="18">
        <v>434</v>
      </c>
      <c r="P17" s="28">
        <f t="shared" si="2"/>
        <v>1311</v>
      </c>
      <c r="Q17" s="51">
        <v>5490</v>
      </c>
      <c r="R17" s="65">
        <v>134.2</v>
      </c>
      <c r="S17" s="53">
        <v>385</v>
      </c>
      <c r="T17" s="62">
        <v>1681</v>
      </c>
      <c r="U17" s="59">
        <v>2453</v>
      </c>
      <c r="V17" s="62">
        <v>6742</v>
      </c>
      <c r="W17" s="27">
        <f t="shared" si="3"/>
        <v>1522</v>
      </c>
      <c r="X17" s="71">
        <v>12783</v>
      </c>
      <c r="Y17" s="67">
        <v>88.9</v>
      </c>
    </row>
    <row r="18" spans="1:25" ht="14.25" thickBot="1">
      <c r="A18" s="101">
        <v>12</v>
      </c>
      <c r="B18" s="18">
        <v>46770</v>
      </c>
      <c r="C18" s="22">
        <v>3261</v>
      </c>
      <c r="D18" s="18">
        <f t="shared" si="0"/>
        <v>50031</v>
      </c>
      <c r="E18" s="24">
        <v>105.5</v>
      </c>
      <c r="F18" s="70">
        <v>41329</v>
      </c>
      <c r="G18" s="69">
        <v>3458</v>
      </c>
      <c r="H18" s="78">
        <f t="shared" si="1"/>
        <v>44787</v>
      </c>
      <c r="I18" s="24">
        <v>102.9</v>
      </c>
      <c r="K18" s="8">
        <v>149</v>
      </c>
      <c r="M18" s="119">
        <v>2035</v>
      </c>
      <c r="N18" s="117">
        <v>1611</v>
      </c>
      <c r="O18" s="118">
        <v>410</v>
      </c>
      <c r="P18" s="106">
        <f t="shared" si="2"/>
        <v>1673</v>
      </c>
      <c r="Q18" s="113">
        <v>5729</v>
      </c>
      <c r="R18" s="50">
        <v>129.6</v>
      </c>
      <c r="S18" s="53">
        <v>1294</v>
      </c>
      <c r="T18" s="62">
        <v>1857</v>
      </c>
      <c r="U18" s="59">
        <v>1564</v>
      </c>
      <c r="V18" s="62">
        <v>4973</v>
      </c>
      <c r="W18" s="27">
        <f t="shared" si="3"/>
        <v>1250</v>
      </c>
      <c r="X18" s="113">
        <v>10938</v>
      </c>
      <c r="Y18" s="50">
        <v>91.5</v>
      </c>
    </row>
    <row r="19" spans="1:25" ht="13.5">
      <c r="A19" s="25" t="s">
        <v>17</v>
      </c>
      <c r="B19" s="33">
        <f>SUM(B7:B18)</f>
        <v>541692</v>
      </c>
      <c r="C19" s="34">
        <f>SUM(C7:C18)</f>
        <v>37214</v>
      </c>
      <c r="D19" s="35">
        <f>SUM(D7:D18)</f>
        <v>578906</v>
      </c>
      <c r="E19" s="32"/>
      <c r="F19" s="36">
        <f>SUM(F7:F18)</f>
        <v>535214</v>
      </c>
      <c r="G19" s="37">
        <f>SUM(G7:G18)</f>
        <v>38365</v>
      </c>
      <c r="H19" s="38">
        <f t="shared" si="1"/>
        <v>573579</v>
      </c>
      <c r="I19" s="39"/>
      <c r="K19" s="13"/>
      <c r="M19" s="89">
        <f>SUM(M7:M18)</f>
        <v>17037</v>
      </c>
      <c r="N19" s="90">
        <f>SUM(N7:N18)</f>
        <v>15875</v>
      </c>
      <c r="O19" s="121">
        <f>SUM(O7:O18)</f>
        <v>4798</v>
      </c>
      <c r="P19" s="34">
        <f>SUM(P7:P18)</f>
        <v>17626</v>
      </c>
      <c r="Q19" s="33">
        <f>SUM(Q7:Q18)</f>
        <v>55336</v>
      </c>
      <c r="R19" s="39"/>
      <c r="S19" s="54">
        <f>SUM(S7:S18)</f>
        <v>10621</v>
      </c>
      <c r="T19" s="34">
        <f>SUM(T7:T18)</f>
        <v>24378</v>
      </c>
      <c r="U19" s="33">
        <f>SUM(U7:U18)</f>
        <v>38889</v>
      </c>
      <c r="V19" s="34">
        <f>SUM(V7:V18)</f>
        <v>72330</v>
      </c>
      <c r="W19" s="33">
        <f>SUM(W7:W18)</f>
        <v>16092</v>
      </c>
      <c r="X19" s="47">
        <f>SUM(S19:W19)</f>
        <v>162310</v>
      </c>
      <c r="Y19" s="67"/>
    </row>
    <row r="20" spans="1:25" ht="14.25" thickBot="1">
      <c r="A20" s="1" t="s">
        <v>24</v>
      </c>
      <c r="B20" s="40">
        <v>104.5</v>
      </c>
      <c r="C20" s="41">
        <v>96.5</v>
      </c>
      <c r="D20" s="42">
        <v>103.9</v>
      </c>
      <c r="E20" s="43"/>
      <c r="F20" s="44">
        <v>102.1</v>
      </c>
      <c r="G20" s="41">
        <v>100.6</v>
      </c>
      <c r="H20" s="42">
        <v>102</v>
      </c>
      <c r="I20" s="46"/>
      <c r="K20" s="8"/>
      <c r="M20" s="91">
        <v>124.7</v>
      </c>
      <c r="N20" s="92">
        <v>121.2</v>
      </c>
      <c r="O20" s="98">
        <v>104.7</v>
      </c>
      <c r="P20" s="41">
        <v>97.1</v>
      </c>
      <c r="Q20" s="42">
        <v>111</v>
      </c>
      <c r="R20" s="46"/>
      <c r="S20" s="44">
        <v>103.7</v>
      </c>
      <c r="T20" s="41">
        <v>102.9</v>
      </c>
      <c r="U20" s="40">
        <v>77.4</v>
      </c>
      <c r="V20" s="41">
        <v>105.7</v>
      </c>
      <c r="W20" s="40">
        <v>117.1</v>
      </c>
      <c r="X20" s="49">
        <v>97.6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10.25390625" style="0" bestFit="1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0" t="s">
        <v>26</v>
      </c>
      <c r="W4" t="s">
        <v>27</v>
      </c>
    </row>
    <row r="5" spans="1:25" ht="14.25" thickBot="1">
      <c r="A5" s="4"/>
      <c r="B5" s="207" t="s">
        <v>19</v>
      </c>
      <c r="C5" s="207"/>
      <c r="D5" s="207"/>
      <c r="E5" s="207"/>
      <c r="F5" s="208" t="s">
        <v>20</v>
      </c>
      <c r="G5" s="209"/>
      <c r="H5" s="209"/>
      <c r="I5" s="210"/>
      <c r="K5" s="4" t="s">
        <v>1</v>
      </c>
      <c r="M5" s="211" t="s">
        <v>2</v>
      </c>
      <c r="N5" s="212"/>
      <c r="O5" s="212"/>
      <c r="P5" s="212"/>
      <c r="Q5" s="212"/>
      <c r="R5" s="213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40765</v>
      </c>
      <c r="C7" s="62">
        <v>3014</v>
      </c>
      <c r="D7" s="18">
        <f aca="true" t="shared" si="0" ref="D7:D18">B7+C7</f>
        <v>43779</v>
      </c>
      <c r="E7" s="20">
        <v>93.6</v>
      </c>
      <c r="F7" s="21">
        <v>40504</v>
      </c>
      <c r="G7" s="19">
        <v>2777</v>
      </c>
      <c r="H7" s="18">
        <f aca="true" t="shared" si="1" ref="H7:H19">F7+G7</f>
        <v>43281</v>
      </c>
      <c r="I7" s="20">
        <v>96.1</v>
      </c>
      <c r="K7" s="4">
        <v>149</v>
      </c>
      <c r="M7" s="81">
        <v>1066</v>
      </c>
      <c r="N7" s="82">
        <v>947</v>
      </c>
      <c r="O7">
        <v>319</v>
      </c>
      <c r="P7" s="19">
        <f aca="true" t="shared" si="2" ref="P7:P18">Q7-O7-N7-M7</f>
        <v>1417</v>
      </c>
      <c r="Q7" s="38">
        <v>3749</v>
      </c>
      <c r="R7" s="32">
        <v>116.5</v>
      </c>
      <c r="S7" s="53">
        <v>1137</v>
      </c>
      <c r="T7" s="19">
        <v>1733</v>
      </c>
      <c r="U7" s="18">
        <v>4471</v>
      </c>
      <c r="V7" s="19">
        <v>7651</v>
      </c>
      <c r="W7" s="18">
        <f aca="true" t="shared" si="3" ref="W7:W18">X7-V7-U7-T7-S7</f>
        <v>1185</v>
      </c>
      <c r="X7" s="51">
        <v>16177</v>
      </c>
      <c r="Y7" s="48">
        <v>71.8</v>
      </c>
    </row>
    <row r="8" spans="1:25" ht="13.5">
      <c r="A8" s="17">
        <v>2</v>
      </c>
      <c r="B8" s="18">
        <v>42837</v>
      </c>
      <c r="C8" s="62">
        <v>3234</v>
      </c>
      <c r="D8" s="18">
        <f t="shared" si="0"/>
        <v>46071</v>
      </c>
      <c r="E8" s="23">
        <v>98.3</v>
      </c>
      <c r="F8" s="21">
        <v>42394</v>
      </c>
      <c r="G8" s="19">
        <v>3076</v>
      </c>
      <c r="H8" s="18">
        <f t="shared" si="1"/>
        <v>45470</v>
      </c>
      <c r="I8" s="20">
        <v>98.7</v>
      </c>
      <c r="K8" s="13">
        <v>143</v>
      </c>
      <c r="M8" s="83">
        <v>1026</v>
      </c>
      <c r="N8" s="84">
        <v>963</v>
      </c>
      <c r="O8" s="95">
        <v>322</v>
      </c>
      <c r="P8" s="28">
        <f t="shared" si="2"/>
        <v>1612</v>
      </c>
      <c r="Q8" s="38">
        <v>3923</v>
      </c>
      <c r="R8" s="32">
        <v>157.4</v>
      </c>
      <c r="S8" s="53">
        <v>1257</v>
      </c>
      <c r="T8" s="19">
        <v>2096</v>
      </c>
      <c r="U8" s="18">
        <v>5242</v>
      </c>
      <c r="V8" s="19">
        <v>6014</v>
      </c>
      <c r="W8" s="18">
        <f t="shared" si="3"/>
        <v>1379</v>
      </c>
      <c r="X8" s="51">
        <v>15988</v>
      </c>
      <c r="Y8" s="48">
        <v>112.2</v>
      </c>
    </row>
    <row r="9" spans="1:25" ht="13.5">
      <c r="A9" s="17">
        <v>3</v>
      </c>
      <c r="B9" s="18">
        <v>43537</v>
      </c>
      <c r="C9" s="120">
        <v>2894</v>
      </c>
      <c r="D9" s="110">
        <f t="shared" si="0"/>
        <v>46431</v>
      </c>
      <c r="E9" s="76">
        <v>88.5</v>
      </c>
      <c r="F9" s="21">
        <v>46127</v>
      </c>
      <c r="G9" s="19">
        <v>3321</v>
      </c>
      <c r="H9" s="18">
        <f t="shared" si="1"/>
        <v>49448</v>
      </c>
      <c r="I9" s="23">
        <v>96</v>
      </c>
      <c r="K9" s="13">
        <v>125</v>
      </c>
      <c r="M9" s="85">
        <v>965</v>
      </c>
      <c r="N9" s="86">
        <v>1169</v>
      </c>
      <c r="O9" s="96">
        <v>318</v>
      </c>
      <c r="P9" s="28">
        <f t="shared" si="2"/>
        <v>1757</v>
      </c>
      <c r="Q9" s="61">
        <v>4209</v>
      </c>
      <c r="R9" s="65">
        <v>99.2</v>
      </c>
      <c r="S9" s="58">
        <v>1648</v>
      </c>
      <c r="T9" s="57">
        <v>1887</v>
      </c>
      <c r="U9" s="56">
        <v>3536</v>
      </c>
      <c r="V9" s="57">
        <v>5135</v>
      </c>
      <c r="W9" s="27">
        <f t="shared" si="3"/>
        <v>1081</v>
      </c>
      <c r="X9" s="71">
        <v>13287</v>
      </c>
      <c r="Y9" s="48">
        <v>92.9</v>
      </c>
    </row>
    <row r="10" spans="1:25" s="59" customFormat="1" ht="13.5">
      <c r="A10" s="55">
        <v>4</v>
      </c>
      <c r="B10" s="56">
        <v>43513</v>
      </c>
      <c r="C10" s="57">
        <v>3406</v>
      </c>
      <c r="D10" s="56">
        <f t="shared" si="0"/>
        <v>46919</v>
      </c>
      <c r="E10" s="65">
        <v>101.4</v>
      </c>
      <c r="F10" s="58">
        <v>43368</v>
      </c>
      <c r="G10" s="57">
        <v>3412</v>
      </c>
      <c r="H10" s="18">
        <f t="shared" si="1"/>
        <v>46780</v>
      </c>
      <c r="I10" s="66">
        <v>91.7</v>
      </c>
      <c r="K10" s="60">
        <v>133</v>
      </c>
      <c r="M10" s="85">
        <v>1399</v>
      </c>
      <c r="N10" s="86">
        <v>997</v>
      </c>
      <c r="O10" s="96">
        <v>383</v>
      </c>
      <c r="P10" s="28">
        <f t="shared" si="2"/>
        <v>1630</v>
      </c>
      <c r="Q10" s="61">
        <v>4409</v>
      </c>
      <c r="R10" s="65">
        <v>112.7</v>
      </c>
      <c r="S10" s="53">
        <v>442</v>
      </c>
      <c r="T10" s="62">
        <v>2211</v>
      </c>
      <c r="U10" s="59">
        <v>3380</v>
      </c>
      <c r="V10" s="62">
        <v>4027</v>
      </c>
      <c r="W10" s="27">
        <f t="shared" si="3"/>
        <v>779</v>
      </c>
      <c r="X10" s="71">
        <v>10839</v>
      </c>
      <c r="Y10" s="64">
        <v>77.8</v>
      </c>
    </row>
    <row r="11" spans="1:25" s="59" customFormat="1" ht="13.5">
      <c r="A11" s="55">
        <v>5</v>
      </c>
      <c r="B11" s="59">
        <v>40148</v>
      </c>
      <c r="C11" s="62">
        <v>3103</v>
      </c>
      <c r="D11" s="56">
        <f t="shared" si="0"/>
        <v>43251</v>
      </c>
      <c r="E11" s="65">
        <v>89.4</v>
      </c>
      <c r="F11" s="53">
        <v>40392</v>
      </c>
      <c r="G11" s="62">
        <v>2782</v>
      </c>
      <c r="H11" s="56">
        <f t="shared" si="1"/>
        <v>43174</v>
      </c>
      <c r="I11" s="65">
        <v>93.6</v>
      </c>
      <c r="K11" s="60">
        <v>144</v>
      </c>
      <c r="M11" s="87">
        <v>1115</v>
      </c>
      <c r="N11" s="88">
        <v>1016</v>
      </c>
      <c r="O11" s="59">
        <v>476</v>
      </c>
      <c r="P11" s="28">
        <f t="shared" si="2"/>
        <v>1460</v>
      </c>
      <c r="Q11" s="112">
        <v>4067</v>
      </c>
      <c r="R11" s="114">
        <v>91.2</v>
      </c>
      <c r="S11" s="53">
        <v>880</v>
      </c>
      <c r="T11" s="62">
        <v>2090</v>
      </c>
      <c r="U11" s="59">
        <v>4088</v>
      </c>
      <c r="V11" s="62">
        <v>6466</v>
      </c>
      <c r="W11" s="27">
        <f t="shared" si="3"/>
        <v>1371</v>
      </c>
      <c r="X11" s="71">
        <v>14895</v>
      </c>
      <c r="Y11" s="64">
        <v>85.7</v>
      </c>
    </row>
    <row r="12" spans="1:25" ht="13.5">
      <c r="A12" s="17">
        <v>6</v>
      </c>
      <c r="B12" s="18">
        <v>44849</v>
      </c>
      <c r="C12" s="62">
        <v>3210</v>
      </c>
      <c r="D12" s="18">
        <f t="shared" si="0"/>
        <v>48059</v>
      </c>
      <c r="E12" s="20">
        <v>98.3</v>
      </c>
      <c r="F12" s="53">
        <v>45702</v>
      </c>
      <c r="G12" s="62">
        <v>3712</v>
      </c>
      <c r="H12" s="18">
        <f t="shared" si="1"/>
        <v>49414</v>
      </c>
      <c r="I12" s="111">
        <v>96.7</v>
      </c>
      <c r="K12" s="13">
        <v>123</v>
      </c>
      <c r="M12" s="21">
        <v>1042</v>
      </c>
      <c r="N12" s="116">
        <v>1163</v>
      </c>
      <c r="O12" s="18">
        <v>383</v>
      </c>
      <c r="P12" s="28">
        <f t="shared" si="2"/>
        <v>2275</v>
      </c>
      <c r="Q12" s="38">
        <v>4863</v>
      </c>
      <c r="R12" s="65">
        <v>102.4</v>
      </c>
      <c r="S12" s="53">
        <v>964</v>
      </c>
      <c r="T12" s="62">
        <v>1733</v>
      </c>
      <c r="U12" s="59">
        <v>3860</v>
      </c>
      <c r="V12" s="62">
        <v>6040</v>
      </c>
      <c r="W12" s="27">
        <f t="shared" si="3"/>
        <v>1236</v>
      </c>
      <c r="X12" s="71">
        <v>13833</v>
      </c>
      <c r="Y12" s="67">
        <v>106.1</v>
      </c>
    </row>
    <row r="13" spans="1:25" ht="13.5">
      <c r="A13" s="17">
        <v>7</v>
      </c>
      <c r="B13" s="18">
        <v>47672</v>
      </c>
      <c r="C13" s="62">
        <v>3652</v>
      </c>
      <c r="D13" s="18">
        <f t="shared" si="0"/>
        <v>51324</v>
      </c>
      <c r="E13" s="20">
        <v>102.8</v>
      </c>
      <c r="F13" s="53">
        <v>46864</v>
      </c>
      <c r="G13" s="62">
        <v>3073</v>
      </c>
      <c r="H13" s="18">
        <f t="shared" si="1"/>
        <v>49937</v>
      </c>
      <c r="I13" s="111">
        <v>92.7</v>
      </c>
      <c r="K13" s="13">
        <v>124</v>
      </c>
      <c r="M13" s="115">
        <v>1079</v>
      </c>
      <c r="N13" s="116">
        <v>1080</v>
      </c>
      <c r="O13" s="18">
        <v>386</v>
      </c>
      <c r="P13" s="28">
        <f t="shared" si="2"/>
        <v>1802</v>
      </c>
      <c r="Q13" s="38">
        <v>4347</v>
      </c>
      <c r="R13" s="65">
        <v>92.1</v>
      </c>
      <c r="S13" s="53">
        <v>466</v>
      </c>
      <c r="T13" s="62">
        <v>1982</v>
      </c>
      <c r="U13" s="59">
        <v>3865</v>
      </c>
      <c r="V13" s="62">
        <v>5451</v>
      </c>
      <c r="W13" s="27">
        <f t="shared" si="3"/>
        <v>1008</v>
      </c>
      <c r="X13" s="71">
        <v>12772</v>
      </c>
      <c r="Y13" s="67">
        <v>81</v>
      </c>
    </row>
    <row r="14" spans="1:25" ht="13.5">
      <c r="A14" s="17">
        <v>8</v>
      </c>
      <c r="B14" s="18">
        <v>40400</v>
      </c>
      <c r="C14" s="62">
        <v>2907</v>
      </c>
      <c r="D14" s="18">
        <f t="shared" si="0"/>
        <v>43307</v>
      </c>
      <c r="E14" s="20">
        <v>92.2</v>
      </c>
      <c r="F14" s="53">
        <v>38690</v>
      </c>
      <c r="G14" s="62">
        <v>3218</v>
      </c>
      <c r="H14" s="18">
        <f t="shared" si="1"/>
        <v>41908</v>
      </c>
      <c r="I14" s="23">
        <v>97.2</v>
      </c>
      <c r="K14" s="13">
        <v>152</v>
      </c>
      <c r="M14" s="115">
        <v>1174</v>
      </c>
      <c r="N14" s="116">
        <v>1076</v>
      </c>
      <c r="O14" s="18">
        <v>439</v>
      </c>
      <c r="P14" s="28">
        <f t="shared" si="2"/>
        <v>1517</v>
      </c>
      <c r="Q14" s="51">
        <v>4206</v>
      </c>
      <c r="R14" s="65">
        <v>105.9</v>
      </c>
      <c r="S14" s="53">
        <v>721</v>
      </c>
      <c r="T14" s="62">
        <v>1689</v>
      </c>
      <c r="U14" s="59">
        <v>4105</v>
      </c>
      <c r="V14" s="62">
        <v>4903</v>
      </c>
      <c r="W14" s="27">
        <f t="shared" si="3"/>
        <v>1143</v>
      </c>
      <c r="X14" s="71">
        <v>12561</v>
      </c>
      <c r="Y14" s="67">
        <v>97</v>
      </c>
    </row>
    <row r="15" spans="1:25" ht="13.5">
      <c r="A15" s="17">
        <v>9</v>
      </c>
      <c r="B15" s="18">
        <v>47215</v>
      </c>
      <c r="C15" s="62">
        <v>2376</v>
      </c>
      <c r="D15" s="18">
        <f t="shared" si="0"/>
        <v>49591</v>
      </c>
      <c r="E15" s="20">
        <v>97.1</v>
      </c>
      <c r="F15" s="53">
        <v>46654</v>
      </c>
      <c r="G15" s="62">
        <v>3075</v>
      </c>
      <c r="H15" s="18">
        <f t="shared" si="1"/>
        <v>49729</v>
      </c>
      <c r="I15" s="20">
        <v>99.1</v>
      </c>
      <c r="K15" s="13">
        <v>127</v>
      </c>
      <c r="M15" s="115">
        <v>845</v>
      </c>
      <c r="N15" s="116">
        <v>999</v>
      </c>
      <c r="O15" s="18">
        <v>413</v>
      </c>
      <c r="P15" s="28">
        <f t="shared" si="2"/>
        <v>1438</v>
      </c>
      <c r="Q15" s="51">
        <v>3695</v>
      </c>
      <c r="R15" s="65">
        <v>94.4</v>
      </c>
      <c r="S15" s="53">
        <v>607</v>
      </c>
      <c r="T15" s="62">
        <v>2321</v>
      </c>
      <c r="U15" s="59">
        <v>4479</v>
      </c>
      <c r="V15" s="62">
        <v>6322</v>
      </c>
      <c r="W15" s="27">
        <f t="shared" si="3"/>
        <v>1171</v>
      </c>
      <c r="X15" s="71">
        <v>14900</v>
      </c>
      <c r="Y15" s="67">
        <v>108</v>
      </c>
    </row>
    <row r="16" spans="1:25" ht="13.5">
      <c r="A16" s="17">
        <v>10</v>
      </c>
      <c r="B16" s="18">
        <v>45017</v>
      </c>
      <c r="C16" s="62">
        <v>3238</v>
      </c>
      <c r="D16" s="18">
        <f t="shared" si="0"/>
        <v>48255</v>
      </c>
      <c r="E16" s="20">
        <v>98</v>
      </c>
      <c r="F16" s="53">
        <v>47456</v>
      </c>
      <c r="G16" s="62">
        <v>3168</v>
      </c>
      <c r="H16" s="18">
        <f t="shared" si="1"/>
        <v>50624</v>
      </c>
      <c r="I16" s="111">
        <v>98.7</v>
      </c>
      <c r="K16" s="13">
        <v>121</v>
      </c>
      <c r="M16" s="115">
        <v>1195</v>
      </c>
      <c r="N16" s="116">
        <v>1198</v>
      </c>
      <c r="O16" s="18">
        <v>302</v>
      </c>
      <c r="P16" s="28">
        <f t="shared" si="2"/>
        <v>1174</v>
      </c>
      <c r="Q16" s="51">
        <v>3869</v>
      </c>
      <c r="R16" s="65">
        <v>89</v>
      </c>
      <c r="S16" s="53">
        <v>832</v>
      </c>
      <c r="T16" s="62">
        <v>2279</v>
      </c>
      <c r="U16" s="59">
        <v>5672</v>
      </c>
      <c r="V16" s="62">
        <v>5130</v>
      </c>
      <c r="W16" s="27">
        <f t="shared" si="3"/>
        <v>851</v>
      </c>
      <c r="X16" s="71">
        <v>14764</v>
      </c>
      <c r="Y16" s="67">
        <v>101.1</v>
      </c>
    </row>
    <row r="17" spans="1:25" ht="13.5">
      <c r="A17" s="17">
        <v>11</v>
      </c>
      <c r="B17" s="18">
        <v>38920</v>
      </c>
      <c r="C17" s="62">
        <v>3792</v>
      </c>
      <c r="D17" s="18">
        <f t="shared" si="0"/>
        <v>42712</v>
      </c>
      <c r="E17" s="20">
        <v>90.2</v>
      </c>
      <c r="F17" s="53">
        <v>45657</v>
      </c>
      <c r="G17" s="62">
        <v>3255</v>
      </c>
      <c r="H17" s="18">
        <f t="shared" si="1"/>
        <v>48912</v>
      </c>
      <c r="I17" s="20">
        <v>98.9</v>
      </c>
      <c r="K17" s="13">
        <v>112</v>
      </c>
      <c r="M17" s="115">
        <v>1286</v>
      </c>
      <c r="N17" s="116">
        <v>1333</v>
      </c>
      <c r="O17" s="18">
        <v>409</v>
      </c>
      <c r="P17" s="28">
        <f t="shared" si="2"/>
        <v>1064</v>
      </c>
      <c r="Q17" s="51">
        <v>4092</v>
      </c>
      <c r="R17" s="65">
        <v>110.5</v>
      </c>
      <c r="S17" s="53">
        <v>722</v>
      </c>
      <c r="T17" s="62">
        <v>1969</v>
      </c>
      <c r="U17" s="59">
        <v>4438</v>
      </c>
      <c r="V17" s="62">
        <v>5861</v>
      </c>
      <c r="W17" s="27">
        <f t="shared" si="3"/>
        <v>1396</v>
      </c>
      <c r="X17" s="71">
        <v>14386</v>
      </c>
      <c r="Y17" s="67">
        <v>123.7</v>
      </c>
    </row>
    <row r="18" spans="1:25" ht="14.25" thickBot="1">
      <c r="A18" s="101">
        <v>12</v>
      </c>
      <c r="B18" s="18">
        <v>43672</v>
      </c>
      <c r="C18" s="62">
        <v>3750</v>
      </c>
      <c r="D18" s="18">
        <f t="shared" si="0"/>
        <v>47422</v>
      </c>
      <c r="E18" s="24">
        <v>108.7</v>
      </c>
      <c r="F18" s="70">
        <v>40244</v>
      </c>
      <c r="G18" s="69">
        <v>3267</v>
      </c>
      <c r="H18" s="78">
        <f t="shared" si="1"/>
        <v>43511</v>
      </c>
      <c r="I18" s="24">
        <v>101</v>
      </c>
      <c r="K18" s="8">
        <v>135</v>
      </c>
      <c r="M18" s="119">
        <v>1466</v>
      </c>
      <c r="N18" s="117">
        <v>1153</v>
      </c>
      <c r="O18" s="118">
        <v>433</v>
      </c>
      <c r="P18" s="106">
        <f t="shared" si="2"/>
        <v>1367</v>
      </c>
      <c r="Q18" s="113">
        <v>4419</v>
      </c>
      <c r="R18" s="50">
        <v>101.3</v>
      </c>
      <c r="S18" s="53">
        <v>567</v>
      </c>
      <c r="T18" s="62">
        <v>1690</v>
      </c>
      <c r="U18" s="59">
        <v>3115</v>
      </c>
      <c r="V18" s="62">
        <v>5431</v>
      </c>
      <c r="W18" s="27">
        <f t="shared" si="3"/>
        <v>1147</v>
      </c>
      <c r="X18" s="113">
        <v>11950</v>
      </c>
      <c r="Y18" s="50">
        <v>97.5</v>
      </c>
    </row>
    <row r="19" spans="1:25" ht="13.5">
      <c r="A19" s="25" t="s">
        <v>17</v>
      </c>
      <c r="B19" s="33">
        <f>SUM(B7:B18)</f>
        <v>518545</v>
      </c>
      <c r="C19" s="34">
        <f>SUM(C7:C18)</f>
        <v>38576</v>
      </c>
      <c r="D19" s="35">
        <f>SUM(D7:D18)</f>
        <v>557121</v>
      </c>
      <c r="E19" s="32"/>
      <c r="F19" s="36">
        <f>SUM(F7:F18)</f>
        <v>524052</v>
      </c>
      <c r="G19" s="37">
        <f>SUM(G7:G18)</f>
        <v>38136</v>
      </c>
      <c r="H19" s="38">
        <f t="shared" si="1"/>
        <v>562188</v>
      </c>
      <c r="I19" s="39"/>
      <c r="K19" s="13"/>
      <c r="M19" s="89">
        <f>SUM(M7:M18)</f>
        <v>13658</v>
      </c>
      <c r="N19" s="90">
        <f>SUM(N7:N18)</f>
        <v>13094</v>
      </c>
      <c r="O19" s="97">
        <f>SUM(O7:O18)</f>
        <v>4583</v>
      </c>
      <c r="P19" s="34">
        <f>SUM(P7:P18)</f>
        <v>18513</v>
      </c>
      <c r="Q19" s="33">
        <f>SUM(Q7:Q18)</f>
        <v>49848</v>
      </c>
      <c r="R19" s="39"/>
      <c r="S19" s="54">
        <f>SUM(S7:S18)</f>
        <v>10243</v>
      </c>
      <c r="T19" s="34">
        <f>SUM(T7:T18)</f>
        <v>23680</v>
      </c>
      <c r="U19" s="33">
        <f>SUM(U7:U18)</f>
        <v>50251</v>
      </c>
      <c r="V19" s="34">
        <f>SUM(V7:V18)</f>
        <v>68431</v>
      </c>
      <c r="W19" s="33">
        <f>SUM(W7:W18)</f>
        <v>13747</v>
      </c>
      <c r="X19" s="47">
        <f>SUM(S19:W19)</f>
        <v>166352</v>
      </c>
      <c r="Y19" s="67"/>
    </row>
    <row r="20" spans="1:25" ht="14.25" thickBot="1">
      <c r="A20" s="1" t="s">
        <v>24</v>
      </c>
      <c r="B20" s="40">
        <v>95.6</v>
      </c>
      <c r="C20" s="41">
        <v>108.8</v>
      </c>
      <c r="D20" s="42">
        <v>96.4</v>
      </c>
      <c r="E20" s="43"/>
      <c r="F20" s="44">
        <v>96.2</v>
      </c>
      <c r="G20" s="41">
        <v>102.7</v>
      </c>
      <c r="H20" s="42">
        <v>96.6</v>
      </c>
      <c r="I20" s="46"/>
      <c r="K20" s="8"/>
      <c r="M20" s="91">
        <v>107.4</v>
      </c>
      <c r="N20" s="92">
        <v>98.9</v>
      </c>
      <c r="O20" s="98">
        <v>119.7</v>
      </c>
      <c r="P20" s="41">
        <v>99.1</v>
      </c>
      <c r="Q20" s="42">
        <v>103.7</v>
      </c>
      <c r="R20" s="46"/>
      <c r="S20" s="44">
        <v>84.5</v>
      </c>
      <c r="T20" s="41">
        <v>88.5</v>
      </c>
      <c r="U20" s="40">
        <v>125.6</v>
      </c>
      <c r="V20" s="41">
        <v>86.5</v>
      </c>
      <c r="W20" s="40">
        <v>74.4</v>
      </c>
      <c r="X20" s="49">
        <v>94.3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ht="14.25">
      <c r="H2" s="3" t="s">
        <v>25</v>
      </c>
    </row>
    <row r="4" spans="2:21" ht="14.25" thickBot="1">
      <c r="B4" s="2" t="s">
        <v>22</v>
      </c>
      <c r="M4" s="80" t="s">
        <v>23</v>
      </c>
      <c r="U4" t="s">
        <v>0</v>
      </c>
    </row>
    <row r="5" spans="1:25" ht="14.25" thickBot="1">
      <c r="A5" s="4"/>
      <c r="B5" s="207" t="s">
        <v>19</v>
      </c>
      <c r="C5" s="207"/>
      <c r="D5" s="207"/>
      <c r="E5" s="207"/>
      <c r="F5" s="208" t="s">
        <v>20</v>
      </c>
      <c r="G5" s="209"/>
      <c r="H5" s="209"/>
      <c r="I5" s="210"/>
      <c r="K5" s="4" t="s">
        <v>1</v>
      </c>
      <c r="M5" s="211" t="s">
        <v>2</v>
      </c>
      <c r="N5" s="212"/>
      <c r="O5" s="212"/>
      <c r="P5" s="212"/>
      <c r="Q5" s="212"/>
      <c r="R5" s="213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8"/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 t="s">
        <v>16</v>
      </c>
      <c r="B7" s="18">
        <v>44105</v>
      </c>
      <c r="C7" s="19">
        <v>2659</v>
      </c>
      <c r="D7" s="18">
        <f aca="true" t="shared" si="0" ref="D7:D18">B7+C7</f>
        <v>46764</v>
      </c>
      <c r="E7" s="20">
        <v>86.2</v>
      </c>
      <c r="F7" s="21">
        <v>42111</v>
      </c>
      <c r="G7" s="19">
        <v>2936</v>
      </c>
      <c r="H7" s="18">
        <f aca="true" t="shared" si="1" ref="H7:H19">F7+G7</f>
        <v>45047</v>
      </c>
      <c r="I7" s="20">
        <v>94.1</v>
      </c>
      <c r="K7" s="4">
        <v>154</v>
      </c>
      <c r="M7" s="81">
        <v>1060</v>
      </c>
      <c r="N7" s="82">
        <v>956</v>
      </c>
      <c r="O7">
        <v>267</v>
      </c>
      <c r="P7" s="19">
        <f aca="true" t="shared" si="2" ref="P7:P18">Q7-O7-N7-M7</f>
        <v>935</v>
      </c>
      <c r="Q7" s="38">
        <v>3218</v>
      </c>
      <c r="R7" s="32">
        <v>103.8</v>
      </c>
      <c r="S7" s="53">
        <v>2914</v>
      </c>
      <c r="T7" s="19">
        <v>1857</v>
      </c>
      <c r="U7" s="18">
        <v>3762</v>
      </c>
      <c r="V7" s="19">
        <v>12581</v>
      </c>
      <c r="W7" s="18">
        <f aca="true" t="shared" si="3" ref="W7:W18">X7-V7-U7-T7-S7</f>
        <v>1415</v>
      </c>
      <c r="X7" s="51">
        <v>22529</v>
      </c>
      <c r="Y7" s="48">
        <v>135.7</v>
      </c>
    </row>
    <row r="8" spans="1:25" ht="13.5">
      <c r="A8" s="17">
        <v>2</v>
      </c>
      <c r="B8" s="18">
        <v>44357</v>
      </c>
      <c r="C8" s="19">
        <v>2508</v>
      </c>
      <c r="D8" s="18">
        <f t="shared" si="0"/>
        <v>46865</v>
      </c>
      <c r="E8" s="23">
        <v>87.5</v>
      </c>
      <c r="F8" s="21">
        <v>43317</v>
      </c>
      <c r="G8" s="19">
        <v>2766</v>
      </c>
      <c r="H8" s="18">
        <f t="shared" si="1"/>
        <v>46083</v>
      </c>
      <c r="I8" s="20">
        <v>92.6</v>
      </c>
      <c r="K8" s="13">
        <v>153</v>
      </c>
      <c r="M8" s="83">
        <v>660</v>
      </c>
      <c r="N8" s="84">
        <v>656</v>
      </c>
      <c r="O8" s="95">
        <v>259</v>
      </c>
      <c r="P8" s="28">
        <f t="shared" si="2"/>
        <v>918</v>
      </c>
      <c r="Q8" s="38">
        <v>2493</v>
      </c>
      <c r="R8" s="32">
        <v>54.4</v>
      </c>
      <c r="S8" s="53">
        <v>374</v>
      </c>
      <c r="T8" s="19">
        <v>2485</v>
      </c>
      <c r="U8" s="18">
        <v>2574</v>
      </c>
      <c r="V8" s="19">
        <v>7337</v>
      </c>
      <c r="W8" s="18">
        <f t="shared" si="3"/>
        <v>1485</v>
      </c>
      <c r="X8" s="51">
        <v>14255</v>
      </c>
      <c r="Y8" s="48">
        <v>119.5</v>
      </c>
    </row>
    <row r="9" spans="1:25" ht="13.5">
      <c r="A9" s="17">
        <v>3</v>
      </c>
      <c r="B9" s="18">
        <v>49767</v>
      </c>
      <c r="C9" s="77">
        <v>2695</v>
      </c>
      <c r="D9" s="110">
        <f t="shared" si="0"/>
        <v>52462</v>
      </c>
      <c r="E9" s="76">
        <v>101</v>
      </c>
      <c r="F9" s="21">
        <v>48352</v>
      </c>
      <c r="G9" s="19">
        <v>3181</v>
      </c>
      <c r="H9" s="18">
        <f t="shared" si="1"/>
        <v>51533</v>
      </c>
      <c r="I9" s="32">
        <v>96.2</v>
      </c>
      <c r="K9" s="13">
        <v>138</v>
      </c>
      <c r="M9" s="85">
        <v>1163</v>
      </c>
      <c r="N9" s="86">
        <v>1126</v>
      </c>
      <c r="O9" s="96">
        <v>333</v>
      </c>
      <c r="P9" s="28">
        <f t="shared" si="2"/>
        <v>1621</v>
      </c>
      <c r="Q9" s="61">
        <v>4243</v>
      </c>
      <c r="R9" s="65">
        <v>96.8</v>
      </c>
      <c r="S9" s="29">
        <v>528</v>
      </c>
      <c r="T9" s="30">
        <v>3256</v>
      </c>
      <c r="U9" s="31">
        <v>3129</v>
      </c>
      <c r="V9" s="30">
        <v>5931</v>
      </c>
      <c r="W9" s="27">
        <f t="shared" si="3"/>
        <v>1464</v>
      </c>
      <c r="X9" s="52">
        <v>14308</v>
      </c>
      <c r="Y9" s="48">
        <v>79.4</v>
      </c>
    </row>
    <row r="10" spans="1:25" s="59" customFormat="1" ht="13.5">
      <c r="A10" s="55">
        <v>4</v>
      </c>
      <c r="B10" s="56">
        <v>42991</v>
      </c>
      <c r="C10" s="57">
        <v>3264</v>
      </c>
      <c r="D10" s="56">
        <f t="shared" si="0"/>
        <v>46255</v>
      </c>
      <c r="E10" s="65">
        <v>93.6</v>
      </c>
      <c r="F10" s="58">
        <v>47570</v>
      </c>
      <c r="G10" s="57">
        <v>3452</v>
      </c>
      <c r="H10" s="56">
        <v>51022</v>
      </c>
      <c r="I10" s="66">
        <v>97.2</v>
      </c>
      <c r="K10" s="60">
        <v>130</v>
      </c>
      <c r="M10" s="85">
        <v>890</v>
      </c>
      <c r="N10" s="86">
        <v>1054</v>
      </c>
      <c r="O10" s="96">
        <v>375</v>
      </c>
      <c r="P10" s="28">
        <f t="shared" si="2"/>
        <v>1593</v>
      </c>
      <c r="Q10" s="61">
        <v>3912</v>
      </c>
      <c r="R10" s="65">
        <v>83.6</v>
      </c>
      <c r="S10" s="53">
        <v>748</v>
      </c>
      <c r="T10" s="62">
        <v>2444</v>
      </c>
      <c r="U10" s="59">
        <v>2757</v>
      </c>
      <c r="V10" s="62">
        <v>6225</v>
      </c>
      <c r="W10" s="27">
        <f t="shared" si="3"/>
        <v>1760</v>
      </c>
      <c r="X10" s="63">
        <v>13934</v>
      </c>
      <c r="Y10" s="64">
        <v>92.3</v>
      </c>
    </row>
    <row r="11" spans="1:25" s="59" customFormat="1" ht="13.5">
      <c r="A11" s="55">
        <v>5</v>
      </c>
      <c r="B11" s="59">
        <v>44486</v>
      </c>
      <c r="C11" s="62">
        <v>3880</v>
      </c>
      <c r="D11" s="56">
        <f t="shared" si="0"/>
        <v>48366</v>
      </c>
      <c r="E11" s="65">
        <v>98.6</v>
      </c>
      <c r="F11" s="53">
        <v>43219</v>
      </c>
      <c r="G11" s="62">
        <v>2890</v>
      </c>
      <c r="H11" s="56">
        <f t="shared" si="1"/>
        <v>46109</v>
      </c>
      <c r="I11" s="65">
        <v>95.8</v>
      </c>
      <c r="K11" s="60">
        <v>149</v>
      </c>
      <c r="M11" s="87">
        <v>1008</v>
      </c>
      <c r="N11" s="88">
        <v>1515</v>
      </c>
      <c r="O11" s="59">
        <v>220</v>
      </c>
      <c r="P11" s="28">
        <f t="shared" si="2"/>
        <v>1716</v>
      </c>
      <c r="Q11" s="112">
        <v>4459</v>
      </c>
      <c r="R11" s="114">
        <v>101.1</v>
      </c>
      <c r="S11" s="53">
        <v>1076</v>
      </c>
      <c r="T11" s="62">
        <v>2876</v>
      </c>
      <c r="U11" s="59">
        <v>4661</v>
      </c>
      <c r="V11" s="62">
        <v>7042</v>
      </c>
      <c r="W11" s="27">
        <f t="shared" si="3"/>
        <v>1735</v>
      </c>
      <c r="X11" s="63">
        <v>17390</v>
      </c>
      <c r="Y11" s="64">
        <v>106.2</v>
      </c>
    </row>
    <row r="12" spans="1:25" ht="13.5">
      <c r="A12" s="17">
        <v>6</v>
      </c>
      <c r="B12" s="18">
        <v>46324</v>
      </c>
      <c r="C12" s="62">
        <v>2571</v>
      </c>
      <c r="D12" s="18">
        <f t="shared" si="0"/>
        <v>48895</v>
      </c>
      <c r="E12" s="20">
        <v>90.5</v>
      </c>
      <c r="F12" s="53">
        <v>47895</v>
      </c>
      <c r="G12" s="62">
        <v>3208</v>
      </c>
      <c r="H12" s="18">
        <f t="shared" si="1"/>
        <v>51103</v>
      </c>
      <c r="I12" s="111">
        <v>98.3</v>
      </c>
      <c r="K12" s="13">
        <v>130</v>
      </c>
      <c r="M12" s="21">
        <v>1520</v>
      </c>
      <c r="N12" s="116">
        <v>1307</v>
      </c>
      <c r="O12" s="18">
        <v>379</v>
      </c>
      <c r="P12" s="28">
        <f t="shared" si="2"/>
        <v>1541</v>
      </c>
      <c r="Q12" s="38">
        <v>4747</v>
      </c>
      <c r="R12" s="65">
        <v>107</v>
      </c>
      <c r="S12" s="53">
        <v>946</v>
      </c>
      <c r="T12" s="62">
        <v>2059</v>
      </c>
      <c r="U12" s="59">
        <v>3483</v>
      </c>
      <c r="V12" s="62">
        <v>4991</v>
      </c>
      <c r="W12" s="27">
        <f t="shared" si="3"/>
        <v>1557</v>
      </c>
      <c r="X12" s="71">
        <v>13036</v>
      </c>
      <c r="Y12" s="67">
        <v>90.9</v>
      </c>
    </row>
    <row r="13" spans="1:25" ht="13.5">
      <c r="A13" s="17">
        <v>7</v>
      </c>
      <c r="B13" s="18">
        <v>47672</v>
      </c>
      <c r="C13" s="62">
        <v>2258</v>
      </c>
      <c r="D13" s="18">
        <f t="shared" si="0"/>
        <v>49930</v>
      </c>
      <c r="E13" s="20">
        <v>88.1</v>
      </c>
      <c r="F13" s="53">
        <v>50572</v>
      </c>
      <c r="G13" s="62">
        <v>3297</v>
      </c>
      <c r="H13" s="18">
        <f t="shared" si="1"/>
        <v>53869</v>
      </c>
      <c r="I13" s="111">
        <v>97.4</v>
      </c>
      <c r="K13" s="13">
        <v>116</v>
      </c>
      <c r="M13" s="115">
        <v>1027</v>
      </c>
      <c r="N13" s="116">
        <v>1255</v>
      </c>
      <c r="O13" s="18">
        <v>348</v>
      </c>
      <c r="P13" s="28">
        <f t="shared" si="2"/>
        <v>2091</v>
      </c>
      <c r="Q13" s="38">
        <v>4721</v>
      </c>
      <c r="R13" s="65">
        <v>101.2</v>
      </c>
      <c r="S13" s="53">
        <v>1508</v>
      </c>
      <c r="T13" s="62">
        <v>1706</v>
      </c>
      <c r="U13" s="59">
        <v>4552</v>
      </c>
      <c r="V13" s="62">
        <v>6727</v>
      </c>
      <c r="W13" s="27">
        <f t="shared" si="3"/>
        <v>1274</v>
      </c>
      <c r="X13" s="71">
        <v>15767</v>
      </c>
      <c r="Y13" s="67">
        <v>112.1</v>
      </c>
    </row>
    <row r="14" spans="1:25" ht="13.5">
      <c r="A14" s="17">
        <v>8</v>
      </c>
      <c r="B14" s="18">
        <v>44178</v>
      </c>
      <c r="C14" s="22">
        <v>2805</v>
      </c>
      <c r="D14" s="18">
        <f t="shared" si="0"/>
        <v>46983</v>
      </c>
      <c r="E14" s="20">
        <v>93.5</v>
      </c>
      <c r="F14" s="53">
        <v>40447</v>
      </c>
      <c r="G14" s="62">
        <v>2685</v>
      </c>
      <c r="H14" s="18">
        <f t="shared" si="1"/>
        <v>43132</v>
      </c>
      <c r="I14" s="23">
        <v>97.2</v>
      </c>
      <c r="K14" s="13">
        <v>154</v>
      </c>
      <c r="M14" s="115">
        <v>1018</v>
      </c>
      <c r="N14" s="116">
        <v>1074</v>
      </c>
      <c r="O14" s="18">
        <v>351</v>
      </c>
      <c r="P14" s="28">
        <f t="shared" si="2"/>
        <v>1529</v>
      </c>
      <c r="Q14" s="51">
        <v>3972</v>
      </c>
      <c r="R14" s="65">
        <v>96.4</v>
      </c>
      <c r="S14" s="53">
        <v>770</v>
      </c>
      <c r="T14" s="62">
        <v>1460</v>
      </c>
      <c r="U14" s="59">
        <v>2499</v>
      </c>
      <c r="V14" s="62">
        <v>6932</v>
      </c>
      <c r="W14" s="27">
        <f t="shared" si="3"/>
        <v>1285</v>
      </c>
      <c r="X14" s="71">
        <v>12946</v>
      </c>
      <c r="Y14" s="67">
        <v>72.1</v>
      </c>
    </row>
    <row r="15" spans="1:25" ht="13.5">
      <c r="A15" s="17">
        <v>9</v>
      </c>
      <c r="B15" s="18">
        <v>48374</v>
      </c>
      <c r="C15" s="22">
        <v>2702</v>
      </c>
      <c r="D15" s="18">
        <f t="shared" si="0"/>
        <v>51076</v>
      </c>
      <c r="E15" s="20">
        <v>94.3</v>
      </c>
      <c r="F15" s="53">
        <v>47186</v>
      </c>
      <c r="G15" s="62">
        <v>2974</v>
      </c>
      <c r="H15" s="18">
        <f t="shared" si="1"/>
        <v>50160</v>
      </c>
      <c r="I15" s="20">
        <v>96.2</v>
      </c>
      <c r="K15" s="13">
        <v>134</v>
      </c>
      <c r="M15" s="115">
        <v>747</v>
      </c>
      <c r="N15" s="116">
        <v>1053</v>
      </c>
      <c r="O15" s="18">
        <v>399</v>
      </c>
      <c r="P15" s="28">
        <f t="shared" si="2"/>
        <v>1715</v>
      </c>
      <c r="Q15" s="51">
        <v>3914</v>
      </c>
      <c r="R15" s="65">
        <v>91.1</v>
      </c>
      <c r="S15" s="53">
        <v>726</v>
      </c>
      <c r="T15" s="62">
        <v>2285</v>
      </c>
      <c r="U15" s="59">
        <v>3619</v>
      </c>
      <c r="V15" s="62">
        <v>5591</v>
      </c>
      <c r="W15" s="27">
        <f t="shared" si="3"/>
        <v>1580</v>
      </c>
      <c r="X15" s="71">
        <v>13801</v>
      </c>
      <c r="Y15" s="67">
        <v>82.5</v>
      </c>
    </row>
    <row r="16" spans="1:25" ht="13.5">
      <c r="A16" s="17">
        <v>10</v>
      </c>
      <c r="B16" s="18">
        <v>46615</v>
      </c>
      <c r="C16" s="22">
        <v>2636</v>
      </c>
      <c r="D16" s="18">
        <f t="shared" si="0"/>
        <v>49251</v>
      </c>
      <c r="E16" s="20">
        <v>95.7</v>
      </c>
      <c r="F16" s="53">
        <v>48108</v>
      </c>
      <c r="G16" s="62">
        <v>3198</v>
      </c>
      <c r="H16" s="18">
        <f t="shared" si="1"/>
        <v>51306</v>
      </c>
      <c r="I16" s="111">
        <v>95.8</v>
      </c>
      <c r="K16" s="13">
        <v>127</v>
      </c>
      <c r="M16" s="115">
        <v>1103</v>
      </c>
      <c r="N16" s="116">
        <v>1071</v>
      </c>
      <c r="O16" s="18">
        <v>309</v>
      </c>
      <c r="P16" s="28">
        <f t="shared" si="2"/>
        <v>1865</v>
      </c>
      <c r="Q16" s="51">
        <v>4348</v>
      </c>
      <c r="R16" s="65">
        <v>125.8</v>
      </c>
      <c r="S16" s="53">
        <v>746</v>
      </c>
      <c r="T16" s="62">
        <v>2384</v>
      </c>
      <c r="U16" s="59">
        <v>3946</v>
      </c>
      <c r="V16" s="62">
        <v>5842</v>
      </c>
      <c r="W16" s="27">
        <f t="shared" si="3"/>
        <v>1684</v>
      </c>
      <c r="X16" s="71">
        <v>14602</v>
      </c>
      <c r="Y16" s="67">
        <v>110.1</v>
      </c>
    </row>
    <row r="17" spans="1:25" ht="13.5">
      <c r="A17" s="17">
        <v>11</v>
      </c>
      <c r="B17" s="18">
        <v>43599</v>
      </c>
      <c r="C17" s="22">
        <v>3764</v>
      </c>
      <c r="D17" s="18">
        <f t="shared" si="0"/>
        <v>47363</v>
      </c>
      <c r="E17" s="20">
        <v>100.8</v>
      </c>
      <c r="F17" s="53">
        <v>46243</v>
      </c>
      <c r="G17" s="62">
        <v>3233</v>
      </c>
      <c r="H17" s="18">
        <f t="shared" si="1"/>
        <v>49476</v>
      </c>
      <c r="I17" s="20">
        <v>100</v>
      </c>
      <c r="K17" s="13">
        <v>128</v>
      </c>
      <c r="M17" s="115">
        <v>993</v>
      </c>
      <c r="N17" s="116">
        <v>1034</v>
      </c>
      <c r="O17" s="18">
        <v>351</v>
      </c>
      <c r="P17" s="28">
        <f t="shared" si="2"/>
        <v>1325</v>
      </c>
      <c r="Q17" s="51">
        <v>3703</v>
      </c>
      <c r="R17" s="65">
        <v>111.7</v>
      </c>
      <c r="S17" s="53">
        <v>758</v>
      </c>
      <c r="T17" s="62">
        <v>1650</v>
      </c>
      <c r="U17" s="59">
        <v>2313</v>
      </c>
      <c r="V17" s="62">
        <v>5056</v>
      </c>
      <c r="W17" s="27">
        <f t="shared" si="3"/>
        <v>1856</v>
      </c>
      <c r="X17" s="71">
        <v>11633</v>
      </c>
      <c r="Y17" s="67">
        <v>76.6</v>
      </c>
    </row>
    <row r="18" spans="1:25" ht="14.25" thickBot="1">
      <c r="A18" s="101">
        <v>12</v>
      </c>
      <c r="B18" s="18">
        <v>39899</v>
      </c>
      <c r="C18" s="22">
        <v>3720</v>
      </c>
      <c r="D18" s="18">
        <f t="shared" si="0"/>
        <v>43619</v>
      </c>
      <c r="E18" s="24">
        <v>94.1</v>
      </c>
      <c r="F18" s="70">
        <v>39788</v>
      </c>
      <c r="G18" s="69">
        <v>3296</v>
      </c>
      <c r="H18" s="78">
        <f t="shared" si="1"/>
        <v>43084</v>
      </c>
      <c r="I18" s="24">
        <v>97.3</v>
      </c>
      <c r="K18" s="8">
        <v>148</v>
      </c>
      <c r="M18" s="119">
        <v>1531</v>
      </c>
      <c r="N18" s="117">
        <v>1132</v>
      </c>
      <c r="O18" s="118">
        <v>238</v>
      </c>
      <c r="P18" s="106">
        <f t="shared" si="2"/>
        <v>1460</v>
      </c>
      <c r="Q18" s="113">
        <v>4361</v>
      </c>
      <c r="R18" s="50">
        <v>119.8</v>
      </c>
      <c r="S18" s="53">
        <v>1033</v>
      </c>
      <c r="T18" s="62">
        <v>2294</v>
      </c>
      <c r="U18" s="59">
        <v>2709</v>
      </c>
      <c r="V18" s="62">
        <v>4846</v>
      </c>
      <c r="W18" s="27">
        <f t="shared" si="3"/>
        <v>1370</v>
      </c>
      <c r="X18" s="113">
        <v>12252</v>
      </c>
      <c r="Y18" s="50">
        <v>72</v>
      </c>
    </row>
    <row r="19" spans="1:25" ht="13.5">
      <c r="A19" s="25" t="s">
        <v>17</v>
      </c>
      <c r="B19" s="33">
        <f>SUM(B7:B18)</f>
        <v>542367</v>
      </c>
      <c r="C19" s="34">
        <f>SUM(C7:C18)</f>
        <v>35462</v>
      </c>
      <c r="D19" s="35">
        <f>SUM(D7:D18)</f>
        <v>577829</v>
      </c>
      <c r="E19" s="32"/>
      <c r="F19" s="36">
        <f>SUM(F7:F18)</f>
        <v>544808</v>
      </c>
      <c r="G19" s="37">
        <f>SUM(G7:G18)</f>
        <v>37116</v>
      </c>
      <c r="H19" s="38">
        <f t="shared" si="1"/>
        <v>581924</v>
      </c>
      <c r="I19" s="39"/>
      <c r="K19" s="13"/>
      <c r="M19" s="89">
        <f>SUM(M7:M18)</f>
        <v>12720</v>
      </c>
      <c r="N19" s="90">
        <f>SUM(N7:N18)</f>
        <v>13233</v>
      </c>
      <c r="O19" s="97">
        <f>SUM(O7:O18)</f>
        <v>3829</v>
      </c>
      <c r="P19" s="34">
        <f>SUM(P7:P18)</f>
        <v>18309</v>
      </c>
      <c r="Q19" s="33">
        <f>SUM(Q7:Q18)</f>
        <v>48091</v>
      </c>
      <c r="R19" s="39"/>
      <c r="S19" s="54">
        <f>SUM(S7:S18)</f>
        <v>12127</v>
      </c>
      <c r="T19" s="34">
        <f>SUM(T7:T18)</f>
        <v>26756</v>
      </c>
      <c r="U19" s="33">
        <f>SUM(U7:U18)</f>
        <v>40004</v>
      </c>
      <c r="V19" s="34">
        <f>SUM(V7:V18)</f>
        <v>79101</v>
      </c>
      <c r="W19" s="33">
        <f>SUM(W7:W18)</f>
        <v>18465</v>
      </c>
      <c r="X19" s="47">
        <f>SUM(S19:W19)</f>
        <v>176453</v>
      </c>
      <c r="Y19" s="67"/>
    </row>
    <row r="20" spans="1:25" ht="14.25" thickBot="1">
      <c r="A20" s="1" t="s">
        <v>24</v>
      </c>
      <c r="B20" s="40">
        <v>93.7</v>
      </c>
      <c r="C20" s="41">
        <v>89.8</v>
      </c>
      <c r="D20" s="42">
        <v>93.5</v>
      </c>
      <c r="E20" s="43"/>
      <c r="F20" s="44">
        <v>96.4</v>
      </c>
      <c r="G20" s="41">
        <v>97.7</v>
      </c>
      <c r="H20" s="45">
        <v>96.5</v>
      </c>
      <c r="I20" s="46"/>
      <c r="K20" s="8"/>
      <c r="M20" s="91">
        <v>68.4</v>
      </c>
      <c r="N20" s="92">
        <v>111.6</v>
      </c>
      <c r="O20" s="98">
        <v>105.3</v>
      </c>
      <c r="P20" s="41">
        <v>122</v>
      </c>
      <c r="Q20" s="42">
        <v>98</v>
      </c>
      <c r="R20" s="46"/>
      <c r="S20" s="44">
        <v>94.5</v>
      </c>
      <c r="T20" s="41">
        <v>95.5</v>
      </c>
      <c r="U20" s="40">
        <v>126.8</v>
      </c>
      <c r="V20" s="41">
        <v>82.3</v>
      </c>
      <c r="W20" s="40">
        <v>102.6</v>
      </c>
      <c r="X20" s="49">
        <v>94.6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2020-06-01T02:53:03Z</cp:lastPrinted>
  <dcterms:created xsi:type="dcterms:W3CDTF">2012-04-25T00:46:31Z</dcterms:created>
  <dcterms:modified xsi:type="dcterms:W3CDTF">2020-08-04T08:04:41Z</dcterms:modified>
  <cp:category/>
  <cp:version/>
  <cp:contentType/>
  <cp:contentStatus/>
</cp:coreProperties>
</file>